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.shirokov\Desktop\Вся фигня для сайта\Стандарты РР и ТСО\Полезный отпуск в разрезе ТСО\2024\"/>
    </mc:Choice>
  </mc:AlternateContent>
  <xr:revisionPtr revIDLastSave="0" documentId="8_{F8D4EFF6-219B-4FE3-87F7-DDC2D414E075}" xr6:coauthVersionLast="47" xr6:coauthVersionMax="47" xr10:uidLastSave="{00000000-0000-0000-0000-000000000000}"/>
  <bookViews>
    <workbookView xWindow="-120" yWindow="-120" windowWidth="29040" windowHeight="15840" xr2:uid="{C066FA61-4586-482F-831C-C729C3BAA3E5}"/>
  </bookViews>
  <sheets>
    <sheet name="Объем в разрезе ТСО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 s="1"/>
  <c r="F55" i="1" s="1"/>
  <c r="F58" i="1" s="1"/>
  <c r="E57" i="1"/>
  <c r="E56" i="1" s="1"/>
  <c r="E55" i="1" s="1"/>
  <c r="E58" i="1" s="1"/>
  <c r="D57" i="1"/>
  <c r="G57" i="1" s="1"/>
  <c r="C57" i="1"/>
  <c r="C56" i="1"/>
  <c r="G54" i="1"/>
  <c r="F51" i="1"/>
  <c r="E51" i="1"/>
  <c r="E50" i="1" s="1"/>
  <c r="E49" i="1" s="1"/>
  <c r="E52" i="1" s="1"/>
  <c r="D51" i="1"/>
  <c r="D50" i="1" s="1"/>
  <c r="D49" i="1" s="1"/>
  <c r="D52" i="1" s="1"/>
  <c r="C51" i="1"/>
  <c r="G51" i="1" s="1"/>
  <c r="F50" i="1"/>
  <c r="F49" i="1" s="1"/>
  <c r="F52" i="1" s="1"/>
  <c r="F48" i="1"/>
  <c r="E48" i="1"/>
  <c r="D48" i="1"/>
  <c r="C48" i="1"/>
  <c r="G48" i="1" s="1"/>
  <c r="F45" i="1"/>
  <c r="E45" i="1"/>
  <c r="D45" i="1"/>
  <c r="C45" i="1"/>
  <c r="G45" i="1" s="1"/>
  <c r="G44" i="1"/>
  <c r="F44" i="1"/>
  <c r="E44" i="1"/>
  <c r="D44" i="1"/>
  <c r="C44" i="1"/>
  <c r="C42" i="1" s="1"/>
  <c r="F43" i="1"/>
  <c r="F42" i="1" s="1"/>
  <c r="E43" i="1"/>
  <c r="D43" i="1"/>
  <c r="G43" i="1" s="1"/>
  <c r="C43" i="1"/>
  <c r="E42" i="1"/>
  <c r="F41" i="1"/>
  <c r="F40" i="1" s="1"/>
  <c r="E41" i="1"/>
  <c r="D41" i="1"/>
  <c r="G41" i="1" s="1"/>
  <c r="C41" i="1"/>
  <c r="E40" i="1"/>
  <c r="E39" i="1" s="1"/>
  <c r="C40" i="1"/>
  <c r="F38" i="1"/>
  <c r="E38" i="1"/>
  <c r="D38" i="1"/>
  <c r="C38" i="1"/>
  <c r="D36" i="1"/>
  <c r="G35" i="1"/>
  <c r="G36" i="1" s="1"/>
  <c r="F35" i="1"/>
  <c r="F36" i="1" s="1"/>
  <c r="E35" i="1"/>
  <c r="E36" i="1" s="1"/>
  <c r="D35" i="1"/>
  <c r="C35" i="1"/>
  <c r="C36" i="1" s="1"/>
  <c r="F33" i="1"/>
  <c r="D33" i="1"/>
  <c r="G29" i="1"/>
  <c r="G33" i="1" s="1"/>
  <c r="F29" i="1"/>
  <c r="E29" i="1"/>
  <c r="E33" i="1" s="1"/>
  <c r="D29" i="1"/>
  <c r="C29" i="1"/>
  <c r="C33" i="1" s="1"/>
  <c r="D27" i="1"/>
  <c r="F26" i="1"/>
  <c r="F24" i="1" s="1"/>
  <c r="F27" i="1" s="1"/>
  <c r="E26" i="1"/>
  <c r="E25" i="1" s="1"/>
  <c r="D26" i="1"/>
  <c r="C26" i="1"/>
  <c r="C24" i="1" s="1"/>
  <c r="G24" i="1" s="1"/>
  <c r="F25" i="1"/>
  <c r="D25" i="1"/>
  <c r="E24" i="1"/>
  <c r="D24" i="1"/>
  <c r="F23" i="1"/>
  <c r="E23" i="1"/>
  <c r="E27" i="1" s="1"/>
  <c r="D23" i="1"/>
  <c r="C23" i="1"/>
  <c r="C27" i="1" s="1"/>
  <c r="F20" i="1"/>
  <c r="F19" i="1" s="1"/>
  <c r="F18" i="1" s="1"/>
  <c r="E20" i="1"/>
  <c r="D20" i="1"/>
  <c r="D19" i="1" s="1"/>
  <c r="C20" i="1"/>
  <c r="G20" i="1" s="1"/>
  <c r="E19" i="1"/>
  <c r="E18" i="1" s="1"/>
  <c r="E21" i="1" s="1"/>
  <c r="C19" i="1"/>
  <c r="C18" i="1" s="1"/>
  <c r="F17" i="1"/>
  <c r="E17" i="1"/>
  <c r="D17" i="1"/>
  <c r="C17" i="1"/>
  <c r="C21" i="1" s="1"/>
  <c r="F14" i="1"/>
  <c r="F13" i="1" s="1"/>
  <c r="F12" i="1" s="1"/>
  <c r="E14" i="1"/>
  <c r="E13" i="1" s="1"/>
  <c r="E12" i="1" s="1"/>
  <c r="D14" i="1"/>
  <c r="C14" i="1"/>
  <c r="G14" i="1" s="1"/>
  <c r="D13" i="1"/>
  <c r="D12" i="1" s="1"/>
  <c r="F11" i="1"/>
  <c r="F15" i="1" s="1"/>
  <c r="E11" i="1"/>
  <c r="E15" i="1" s="1"/>
  <c r="D11" i="1"/>
  <c r="D15" i="1" s="1"/>
  <c r="C11" i="1"/>
  <c r="G11" i="1" s="1"/>
  <c r="E9" i="1"/>
  <c r="F8" i="1"/>
  <c r="F9" i="1" s="1"/>
  <c r="D8" i="1"/>
  <c r="D9" i="1" s="1"/>
  <c r="C8" i="1"/>
  <c r="C9" i="1" s="1"/>
  <c r="G9" i="1" s="1"/>
  <c r="E59" i="1" l="1"/>
  <c r="D21" i="1"/>
  <c r="F39" i="1"/>
  <c r="F46" i="1" s="1"/>
  <c r="F59" i="1" s="1"/>
  <c r="E46" i="1"/>
  <c r="F21" i="1"/>
  <c r="G19" i="1"/>
  <c r="D18" i="1"/>
  <c r="G18" i="1" s="1"/>
  <c r="G8" i="1"/>
  <c r="C13" i="1"/>
  <c r="D40" i="1"/>
  <c r="D39" i="1" s="1"/>
  <c r="D46" i="1" s="1"/>
  <c r="D59" i="1" s="1"/>
  <c r="G38" i="1"/>
  <c r="C25" i="1"/>
  <c r="G25" i="1" s="1"/>
  <c r="C39" i="1"/>
  <c r="G39" i="1" s="1"/>
  <c r="D42" i="1"/>
  <c r="G42" i="1" s="1"/>
  <c r="D56" i="1"/>
  <c r="D55" i="1" s="1"/>
  <c r="D58" i="1" s="1"/>
  <c r="G17" i="1"/>
  <c r="G26" i="1"/>
  <c r="G23" i="1"/>
  <c r="G27" i="1" s="1"/>
  <c r="C50" i="1"/>
  <c r="C55" i="1"/>
  <c r="C46" i="1" l="1"/>
  <c r="C58" i="1"/>
  <c r="G55" i="1"/>
  <c r="G58" i="1" s="1"/>
  <c r="G46" i="1"/>
  <c r="G56" i="1"/>
  <c r="G50" i="1"/>
  <c r="C49" i="1"/>
  <c r="G21" i="1"/>
  <c r="G13" i="1"/>
  <c r="C12" i="1"/>
  <c r="G40" i="1"/>
  <c r="C52" i="1" l="1"/>
  <c r="G49" i="1"/>
  <c r="G52" i="1" s="1"/>
  <c r="G59" i="1" s="1"/>
  <c r="G12" i="1"/>
  <c r="G15" i="1" s="1"/>
  <c r="C15" i="1"/>
  <c r="C59" i="1" l="1"/>
</calcChain>
</file>

<file path=xl/sharedStrings.xml><?xml version="1.0" encoding="utf-8"?>
<sst xmlns="http://schemas.openxmlformats.org/spreadsheetml/2006/main" count="97" uniqueCount="71">
  <si>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</si>
  <si>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</si>
  <si>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</si>
  <si>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Тарифная группа</t>
  </si>
  <si>
    <t>ВН</t>
  </si>
  <si>
    <t>СН-1</t>
  </si>
  <si>
    <t>СН-2</t>
  </si>
  <si>
    <t>НН</t>
  </si>
  <si>
    <t>Всего</t>
  </si>
  <si>
    <t>ТСО: ВОЛГАЭНЕРГОСЕТЬ ООО</t>
  </si>
  <si>
    <t>1.1</t>
  </si>
  <si>
    <t>1.2</t>
  </si>
  <si>
    <t>Всего по ТСО</t>
  </si>
  <si>
    <t>ТСО: Филиал ПАО "РОССЕТИ ЮГ" - "ВОЛГОГРАДЭНЕРГО"</t>
  </si>
  <si>
    <t>2.1</t>
  </si>
  <si>
    <t>2.2</t>
  </si>
  <si>
    <t>Прочие потребители</t>
  </si>
  <si>
    <t>2.2.1</t>
  </si>
  <si>
    <t>Двухставочный тариф</t>
  </si>
  <si>
    <t>2.2.1.1</t>
  </si>
  <si>
    <t>ставка за энергию</t>
  </si>
  <si>
    <t>2.3</t>
  </si>
  <si>
    <t>ТСО: АО ВМЭС</t>
  </si>
  <si>
    <t>3.1</t>
  </si>
  <si>
    <t>3.2</t>
  </si>
  <si>
    <t>3.2.1</t>
  </si>
  <si>
    <t>3.2.1.1</t>
  </si>
  <si>
    <t>3.3</t>
  </si>
  <si>
    <t>ТСО: ОАО "РЖД"</t>
  </si>
  <si>
    <t>4.1</t>
  </si>
  <si>
    <t>4.2</t>
  </si>
  <si>
    <t>4.2.1</t>
  </si>
  <si>
    <t>4.2.1.1</t>
  </si>
  <si>
    <t>4.3</t>
  </si>
  <si>
    <t>ТСО: ООО "Волгоградская ГРЭС"</t>
  </si>
  <si>
    <t>5.1</t>
  </si>
  <si>
    <t>5.2</t>
  </si>
  <si>
    <t>5.2.1</t>
  </si>
  <si>
    <t>5.2.1.1</t>
  </si>
  <si>
    <t>5.3</t>
  </si>
  <si>
    <t>ТСО: ООО "ЛУКОЙЛ-Энергосети"</t>
  </si>
  <si>
    <t>6.1</t>
  </si>
  <si>
    <t>6.2</t>
  </si>
  <si>
    <t>ТСО: ПАО 'Волгоградоблэлектро'</t>
  </si>
  <si>
    <t>7.1</t>
  </si>
  <si>
    <t>7.2</t>
  </si>
  <si>
    <t>7.2.1</t>
  </si>
  <si>
    <t>7.2.1.1</t>
  </si>
  <si>
    <t>7.2.2</t>
  </si>
  <si>
    <t>Тариф, дифференцированный по зонам суток</t>
  </si>
  <si>
    <t>7.2.2.1</t>
  </si>
  <si>
    <t>Ночная зона</t>
  </si>
  <si>
    <t>7.2.2.2</t>
  </si>
  <si>
    <t>Полупиковая зона</t>
  </si>
  <si>
    <t>7.2.2.3</t>
  </si>
  <si>
    <t>Пиковая зона</t>
  </si>
  <si>
    <t>7.3</t>
  </si>
  <si>
    <t>ТСО: ООО "Энергопром ГРУПП"</t>
  </si>
  <si>
    <t>8.1</t>
  </si>
  <si>
    <t>8.2</t>
  </si>
  <si>
    <t>8.2.1</t>
  </si>
  <si>
    <t>8.2.1.1</t>
  </si>
  <si>
    <t>8.3</t>
  </si>
  <si>
    <t>ТСО: ПАО "ФСК - Россети"</t>
  </si>
  <si>
    <t>9.1</t>
  </si>
  <si>
    <t>9.2</t>
  </si>
  <si>
    <t>9.2.1</t>
  </si>
  <si>
    <t>9.2.1.1</t>
  </si>
  <si>
    <t>9.3</t>
  </si>
  <si>
    <t>Всего по ООО "Волгоградоблэлектросбыт"</t>
  </si>
  <si>
    <t>Период: Декабрь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</si>
</sst>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38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38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.shirokov\Desktop\&#1042;&#1089;&#1103;%20&#1092;&#1080;&#1075;&#1085;&#1103;%20&#1076;&#1083;&#1103;%20&#1089;&#1072;&#1081;&#1090;&#1072;\&#1057;&#1090;&#1072;&#1085;&#1076;&#1072;&#1088;&#1090;&#1099;%20&#1056;&#1056;%20&#1080;%20&#1058;&#1057;&#1054;\&#1064;&#1072;&#1073;&#1083;&#1086;&#1085;%20&#1076;&#1083;&#1103;%20&#1086;&#1090;&#1095;&#1077;&#1090;&#1086;&#1074;.xlsx" TargetMode="External"/><Relationship Id="rId1" Type="http://schemas.openxmlformats.org/officeDocument/2006/relationships/externalLinkPath" Target="/Users/as.shirokov/Desktop/&#1042;&#1089;&#1103;%20&#1092;&#1080;&#1075;&#1085;&#1103;%20&#1076;&#1083;&#1103;%20&#1089;&#1072;&#1081;&#1090;&#1072;/&#1057;&#1090;&#1072;&#1085;&#1076;&#1072;&#1088;&#1090;&#1099;%20&#1056;&#1056;%20&#1080;%20&#1058;&#1057;&#1054;/&#1064;&#1072;&#1073;&#1083;&#1086;&#1085;%20&#1076;&#1083;&#1103;%20&#1086;&#1090;&#1095;&#1077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РОССЕТИ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Энергогрупп"/>
      <sheetName val="Лист1"/>
    </sheetNames>
    <sheetDataSet>
      <sheetData sheetId="0"/>
      <sheetData sheetId="1"/>
      <sheetData sheetId="2">
        <row r="6">
          <cell r="C6">
            <v>230668</v>
          </cell>
          <cell r="D6">
            <v>72908</v>
          </cell>
          <cell r="E6">
            <v>304353</v>
          </cell>
          <cell r="F6">
            <v>164980</v>
          </cell>
        </row>
        <row r="8">
          <cell r="C8">
            <v>1931009</v>
          </cell>
          <cell r="E8">
            <v>80463</v>
          </cell>
          <cell r="F8">
            <v>12909</v>
          </cell>
        </row>
        <row r="10">
          <cell r="E10">
            <v>311852</v>
          </cell>
          <cell r="F10">
            <v>105367</v>
          </cell>
        </row>
        <row r="16">
          <cell r="C16">
            <v>116248</v>
          </cell>
          <cell r="F16">
            <v>4818</v>
          </cell>
        </row>
        <row r="18">
          <cell r="E18">
            <v>1964</v>
          </cell>
          <cell r="F18">
            <v>1735</v>
          </cell>
        </row>
      </sheetData>
      <sheetData sheetId="3">
        <row r="5">
          <cell r="E5">
            <v>613702</v>
          </cell>
          <cell r="F5">
            <v>248923</v>
          </cell>
        </row>
        <row r="7">
          <cell r="E7">
            <v>1045752</v>
          </cell>
        </row>
        <row r="10">
          <cell r="E10">
            <v>36159</v>
          </cell>
          <cell r="F10">
            <v>98034</v>
          </cell>
        </row>
        <row r="12">
          <cell r="E12">
            <v>3235</v>
          </cell>
        </row>
        <row r="13">
          <cell r="F13">
            <v>2630</v>
          </cell>
        </row>
      </sheetData>
      <sheetData sheetId="4"/>
      <sheetData sheetId="5"/>
      <sheetData sheetId="6"/>
      <sheetData sheetId="7">
        <row r="6">
          <cell r="C6">
            <v>1874564</v>
          </cell>
          <cell r="E6">
            <v>5619510</v>
          </cell>
          <cell r="F6">
            <v>7143729</v>
          </cell>
        </row>
        <row r="8">
          <cell r="F8">
            <v>382</v>
          </cell>
        </row>
        <row r="9">
          <cell r="F9">
            <v>772</v>
          </cell>
        </row>
        <row r="10">
          <cell r="F10">
            <v>271</v>
          </cell>
        </row>
        <row r="12">
          <cell r="E12">
            <v>605059</v>
          </cell>
          <cell r="F12">
            <v>21976</v>
          </cell>
        </row>
        <row r="14">
          <cell r="E14">
            <v>3268824</v>
          </cell>
          <cell r="F14">
            <v>753467</v>
          </cell>
        </row>
        <row r="17">
          <cell r="C17">
            <v>209756</v>
          </cell>
          <cell r="E17">
            <v>635998</v>
          </cell>
          <cell r="F17">
            <v>332085</v>
          </cell>
        </row>
        <row r="19">
          <cell r="E19">
            <v>161539</v>
          </cell>
          <cell r="F19">
            <v>12222</v>
          </cell>
        </row>
        <row r="21">
          <cell r="E21">
            <v>113972</v>
          </cell>
          <cell r="F21">
            <v>88539</v>
          </cell>
        </row>
        <row r="24">
          <cell r="E24">
            <v>9206</v>
          </cell>
        </row>
        <row r="26">
          <cell r="E26">
            <v>74395</v>
          </cell>
        </row>
      </sheetData>
      <sheetData sheetId="8">
        <row r="6">
          <cell r="F6">
            <v>21224</v>
          </cell>
        </row>
        <row r="10">
          <cell r="E10">
            <v>2751</v>
          </cell>
          <cell r="F10">
            <v>2260</v>
          </cell>
        </row>
      </sheetData>
      <sheetData sheetId="9"/>
      <sheetData sheetId="10">
        <row r="39">
          <cell r="C39">
            <v>462109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DD487-588A-4BBE-B8EB-0DA21E7B1840}">
  <sheetPr>
    <outlinePr summaryBelow="0" summaryRight="0"/>
    <pageSetUpPr autoPageBreaks="0" fitToPage="1"/>
  </sheetPr>
  <dimension ref="A1:G64"/>
  <sheetViews>
    <sheetView tabSelected="1" workbookViewId="0">
      <selection activeCell="C21" sqref="C21"/>
    </sheetView>
  </sheetViews>
  <sheetFormatPr defaultColWidth="10.5" defaultRowHeight="11.45" customHeight="1" outlineLevelRow="2" x14ac:dyDescent="0.2"/>
  <cols>
    <col min="1" max="1" width="10.5" style="2" customWidth="1"/>
    <col min="2" max="2" width="58" style="2" customWidth="1"/>
    <col min="3" max="7" width="11.6640625" style="2" customWidth="1"/>
  </cols>
  <sheetData>
    <row r="1" spans="1:7" ht="26.1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1.1" customHeight="1" x14ac:dyDescent="0.2"/>
    <row r="3" spans="1:7" ht="11.1" customHeight="1" x14ac:dyDescent="0.2">
      <c r="A3" s="3" t="s">
        <v>70</v>
      </c>
      <c r="B3" s="3"/>
      <c r="C3" s="3"/>
      <c r="D3" s="3"/>
      <c r="E3" s="3"/>
      <c r="F3" s="3"/>
      <c r="G3" s="3"/>
    </row>
    <row r="4" spans="1:7" ht="11.1" customHeight="1" x14ac:dyDescent="0.2"/>
    <row r="5" spans="1:7" ht="11.1" customHeight="1" x14ac:dyDescent="0.2">
      <c r="G5" s="4" t="s">
        <v>1</v>
      </c>
    </row>
    <row r="6" spans="1:7" ht="11.1" customHeight="1" x14ac:dyDescent="0.2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</row>
    <row r="7" spans="1:7" s="8" customFormat="1" ht="11.1" customHeight="1" x14ac:dyDescent="0.2">
      <c r="A7" s="6">
        <v>1</v>
      </c>
      <c r="B7" s="7" t="s">
        <v>9</v>
      </c>
      <c r="C7" s="7"/>
      <c r="D7" s="7"/>
      <c r="E7" s="7"/>
      <c r="F7" s="7"/>
      <c r="G7" s="7"/>
    </row>
    <row r="8" spans="1:7" s="8" customFormat="1" ht="11.1" customHeight="1" x14ac:dyDescent="0.2">
      <c r="A8" s="9" t="s">
        <v>10</v>
      </c>
      <c r="B8" s="9"/>
      <c r="C8" s="10">
        <f>[1]Волгаэнергосеть!C14</f>
        <v>0</v>
      </c>
      <c r="D8" s="10">
        <f>[1]Волгаэнергосеть!D14</f>
        <v>0</v>
      </c>
      <c r="E8" s="10">
        <v>0</v>
      </c>
      <c r="F8" s="10">
        <f>[1]Волгаэнергосеть!F14</f>
        <v>0</v>
      </c>
      <c r="G8" s="11">
        <f>SUM(C8:F8)</f>
        <v>0</v>
      </c>
    </row>
    <row r="9" spans="1:7" s="8" customFormat="1" ht="11.1" customHeight="1" x14ac:dyDescent="0.2">
      <c r="A9" s="12" t="s">
        <v>11</v>
      </c>
      <c r="B9" s="13" t="s">
        <v>12</v>
      </c>
      <c r="C9" s="14">
        <f>SUM(C8)</f>
        <v>0</v>
      </c>
      <c r="D9" s="14">
        <f t="shared" ref="D9:F9" si="0">SUM(D8)</f>
        <v>0</v>
      </c>
      <c r="E9" s="14">
        <f t="shared" si="0"/>
        <v>0</v>
      </c>
      <c r="F9" s="14">
        <f t="shared" si="0"/>
        <v>0</v>
      </c>
      <c r="G9" s="15">
        <f>SUM(C9:F9)</f>
        <v>0</v>
      </c>
    </row>
    <row r="10" spans="1:7" s="8" customFormat="1" ht="11.1" customHeight="1" x14ac:dyDescent="0.2">
      <c r="A10" s="6">
        <v>2</v>
      </c>
      <c r="B10" s="7" t="s">
        <v>13</v>
      </c>
      <c r="C10" s="7"/>
      <c r="D10" s="7"/>
      <c r="E10" s="7"/>
      <c r="F10" s="7"/>
      <c r="G10" s="7"/>
    </row>
    <row r="11" spans="1:7" s="8" customFormat="1" ht="11.1" customHeight="1" x14ac:dyDescent="0.2">
      <c r="A11" s="9" t="s">
        <v>14</v>
      </c>
      <c r="B11" s="9"/>
      <c r="C11" s="11">
        <f>[1]РОССЕТИ!C6+[1]РОССЕТИ!C8+[1]РОССЕТИ!C16</f>
        <v>2277925</v>
      </c>
      <c r="D11" s="11">
        <f>[1]РОССЕТИ!D6+[1]РОССЕТИ!D8+[1]РОССЕТИ!D16</f>
        <v>72908</v>
      </c>
      <c r="E11" s="11">
        <f>[1]РОССЕТИ!E6+[1]РОССЕТИ!E8+[1]РОССЕТИ!E16</f>
        <v>384816</v>
      </c>
      <c r="F11" s="11">
        <f>[1]РОССЕТИ!F6+[1]РОССЕТИ!F8+[1]РОССЕТИ!F16</f>
        <v>182707</v>
      </c>
      <c r="G11" s="11">
        <f>SUM(C11:F11)</f>
        <v>2918356</v>
      </c>
    </row>
    <row r="12" spans="1:7" s="8" customFormat="1" ht="11.1" customHeight="1" x14ac:dyDescent="0.2">
      <c r="A12" s="12" t="s">
        <v>15</v>
      </c>
      <c r="B12" s="12" t="s">
        <v>16</v>
      </c>
      <c r="C12" s="15">
        <f>C13</f>
        <v>0</v>
      </c>
      <c r="D12" s="15">
        <f t="shared" ref="D12:F13" si="1">D13</f>
        <v>0</v>
      </c>
      <c r="E12" s="15">
        <f t="shared" si="1"/>
        <v>313816</v>
      </c>
      <c r="F12" s="15">
        <f t="shared" si="1"/>
        <v>107102</v>
      </c>
      <c r="G12" s="15">
        <f t="shared" ref="G12:G14" si="2">SUM(C12:F12)</f>
        <v>420918</v>
      </c>
    </row>
    <row r="13" spans="1:7" s="8" customFormat="1" ht="11.1" customHeight="1" outlineLevel="1" x14ac:dyDescent="0.2">
      <c r="A13" s="12" t="s">
        <v>17</v>
      </c>
      <c r="B13" s="12" t="s">
        <v>18</v>
      </c>
      <c r="C13" s="15">
        <f>C14</f>
        <v>0</v>
      </c>
      <c r="D13" s="15">
        <f t="shared" si="1"/>
        <v>0</v>
      </c>
      <c r="E13" s="15">
        <f t="shared" si="1"/>
        <v>313816</v>
      </c>
      <c r="F13" s="15">
        <f t="shared" si="1"/>
        <v>107102</v>
      </c>
      <c r="G13" s="15">
        <f t="shared" si="2"/>
        <v>420918</v>
      </c>
    </row>
    <row r="14" spans="1:7" s="8" customFormat="1" ht="11.1" customHeight="1" outlineLevel="2" x14ac:dyDescent="0.2">
      <c r="A14" s="9" t="s">
        <v>19</v>
      </c>
      <c r="B14" s="9" t="s">
        <v>20</v>
      </c>
      <c r="C14" s="11">
        <f>[1]РОССЕТИ!C10+[1]РОССЕТИ!C18</f>
        <v>0</v>
      </c>
      <c r="D14" s="11">
        <f>[1]РОССЕТИ!D10+[1]РОССЕТИ!D18</f>
        <v>0</v>
      </c>
      <c r="E14" s="11">
        <f>[1]РОССЕТИ!E10+[1]РОССЕТИ!E18</f>
        <v>313816</v>
      </c>
      <c r="F14" s="11">
        <f>[1]РОССЕТИ!F10+[1]РОССЕТИ!F18</f>
        <v>107102</v>
      </c>
      <c r="G14" s="11">
        <f t="shared" si="2"/>
        <v>420918</v>
      </c>
    </row>
    <row r="15" spans="1:7" s="8" customFormat="1" ht="11.1" customHeight="1" x14ac:dyDescent="0.2">
      <c r="A15" s="12" t="s">
        <v>21</v>
      </c>
      <c r="B15" s="13" t="s">
        <v>12</v>
      </c>
      <c r="C15" s="15">
        <f>C11+C12</f>
        <v>2277925</v>
      </c>
      <c r="D15" s="15">
        <f t="shared" ref="D15:F15" si="3">D11+D12</f>
        <v>72908</v>
      </c>
      <c r="E15" s="15">
        <f t="shared" si="3"/>
        <v>698632</v>
      </c>
      <c r="F15" s="15">
        <f t="shared" si="3"/>
        <v>289809</v>
      </c>
      <c r="G15" s="15">
        <f>G11+G12</f>
        <v>3339274</v>
      </c>
    </row>
    <row r="16" spans="1:7" s="8" customFormat="1" ht="11.1" customHeight="1" x14ac:dyDescent="0.2">
      <c r="A16" s="6">
        <v>3</v>
      </c>
      <c r="B16" s="16" t="s">
        <v>22</v>
      </c>
      <c r="C16" s="17"/>
      <c r="D16" s="17"/>
      <c r="E16" s="17"/>
      <c r="F16" s="17"/>
      <c r="G16" s="18"/>
    </row>
    <row r="17" spans="1:7" s="8" customFormat="1" ht="11.1" customHeight="1" x14ac:dyDescent="0.2">
      <c r="A17" s="9" t="s">
        <v>23</v>
      </c>
      <c r="B17" s="9"/>
      <c r="C17" s="11">
        <f>'[1]АО  ВМЭС'!C5+'[1]АО  ВМЭС'!C7+'[1]АО  ВМЭС'!C13</f>
        <v>0</v>
      </c>
      <c r="D17" s="11">
        <f>'[1]АО  ВМЭС'!D5+'[1]АО  ВМЭС'!D7+'[1]АО  ВМЭС'!D13</f>
        <v>0</v>
      </c>
      <c r="E17" s="11">
        <f>'[1]АО  ВМЭС'!E5+'[1]АО  ВМЭС'!E7+'[1]АО  ВМЭС'!E12</f>
        <v>1662689</v>
      </c>
      <c r="F17" s="11">
        <f>'[1]АО  ВМЭС'!F5+'[1]АО  ВМЭС'!F7+'[1]АО  ВМЭС'!F13</f>
        <v>251553</v>
      </c>
      <c r="G17" s="11">
        <f>SUM(C17:F17)</f>
        <v>1914242</v>
      </c>
    </row>
    <row r="18" spans="1:7" s="8" customFormat="1" ht="11.1" customHeight="1" x14ac:dyDescent="0.2">
      <c r="A18" s="12" t="s">
        <v>24</v>
      </c>
      <c r="B18" s="12" t="s">
        <v>16</v>
      </c>
      <c r="C18" s="15">
        <f>C19</f>
        <v>0</v>
      </c>
      <c r="D18" s="15">
        <f t="shared" ref="D18:F19" si="4">D19</f>
        <v>0</v>
      </c>
      <c r="E18" s="15">
        <f t="shared" si="4"/>
        <v>36159</v>
      </c>
      <c r="F18" s="15">
        <f t="shared" si="4"/>
        <v>98034</v>
      </c>
      <c r="G18" s="15">
        <f>SUM(C18:F18)</f>
        <v>134193</v>
      </c>
    </row>
    <row r="19" spans="1:7" s="8" customFormat="1" ht="11.1" customHeight="1" outlineLevel="1" x14ac:dyDescent="0.2">
      <c r="A19" s="12" t="s">
        <v>25</v>
      </c>
      <c r="B19" s="12" t="s">
        <v>18</v>
      </c>
      <c r="C19" s="15">
        <f>C20</f>
        <v>0</v>
      </c>
      <c r="D19" s="15">
        <f t="shared" si="4"/>
        <v>0</v>
      </c>
      <c r="E19" s="15">
        <f t="shared" si="4"/>
        <v>36159</v>
      </c>
      <c r="F19" s="15">
        <f t="shared" si="4"/>
        <v>98034</v>
      </c>
      <c r="G19" s="15">
        <f>SUM(C19:F19)</f>
        <v>134193</v>
      </c>
    </row>
    <row r="20" spans="1:7" s="8" customFormat="1" ht="11.1" customHeight="1" outlineLevel="2" x14ac:dyDescent="0.2">
      <c r="A20" s="9" t="s">
        <v>26</v>
      </c>
      <c r="B20" s="9" t="s">
        <v>20</v>
      </c>
      <c r="C20" s="11">
        <f>'[1]АО  ВМЭС'!C10</f>
        <v>0</v>
      </c>
      <c r="D20" s="11">
        <f>'[1]АО  ВМЭС'!D10</f>
        <v>0</v>
      </c>
      <c r="E20" s="11">
        <f>'[1]АО  ВМЭС'!E10</f>
        <v>36159</v>
      </c>
      <c r="F20" s="11">
        <f>'[1]АО  ВМЭС'!F10</f>
        <v>98034</v>
      </c>
      <c r="G20" s="11">
        <f>SUM(C20:F20)</f>
        <v>134193</v>
      </c>
    </row>
    <row r="21" spans="1:7" s="8" customFormat="1" ht="11.1" customHeight="1" x14ac:dyDescent="0.2">
      <c r="A21" s="12" t="s">
        <v>27</v>
      </c>
      <c r="B21" s="13" t="s">
        <v>12</v>
      </c>
      <c r="C21" s="15">
        <f>C17+C18</f>
        <v>0</v>
      </c>
      <c r="D21" s="15">
        <f t="shared" ref="D21:G21" si="5">D17+D18</f>
        <v>0</v>
      </c>
      <c r="E21" s="15">
        <f>E17+E18</f>
        <v>1698848</v>
      </c>
      <c r="F21" s="15">
        <f t="shared" si="5"/>
        <v>349587</v>
      </c>
      <c r="G21" s="15">
        <f t="shared" si="5"/>
        <v>2048435</v>
      </c>
    </row>
    <row r="22" spans="1:7" s="8" customFormat="1" ht="11.1" customHeight="1" x14ac:dyDescent="0.2">
      <c r="A22" s="6">
        <v>4</v>
      </c>
      <c r="B22" s="7" t="s">
        <v>28</v>
      </c>
      <c r="C22" s="7"/>
      <c r="D22" s="7"/>
      <c r="E22" s="7"/>
      <c r="F22" s="7"/>
      <c r="G22" s="7"/>
    </row>
    <row r="23" spans="1:7" s="8" customFormat="1" ht="11.1" customHeight="1" x14ac:dyDescent="0.2">
      <c r="A23" s="19" t="s">
        <v>29</v>
      </c>
      <c r="B23" s="9"/>
      <c r="C23" s="11">
        <f>[1]РЖД!C6+[1]РЖД!C8</f>
        <v>0</v>
      </c>
      <c r="D23" s="11">
        <f>[1]РЖД!D6+[1]РЖД!D8</f>
        <v>0</v>
      </c>
      <c r="E23" s="11">
        <f>[1]РЖД!E6+[1]РЖД!E8</f>
        <v>0</v>
      </c>
      <c r="F23" s="11">
        <f>[1]РЖД!F6+[1]РЖД!F8</f>
        <v>21224</v>
      </c>
      <c r="G23" s="11">
        <f>SUM(C23:F23)</f>
        <v>21224</v>
      </c>
    </row>
    <row r="24" spans="1:7" s="8" customFormat="1" ht="11.1" customHeight="1" x14ac:dyDescent="0.2">
      <c r="A24" s="20" t="s">
        <v>30</v>
      </c>
      <c r="B24" s="12" t="s">
        <v>16</v>
      </c>
      <c r="C24" s="11">
        <f>C26</f>
        <v>0</v>
      </c>
      <c r="D24" s="11">
        <f t="shared" ref="D24:F24" si="6">D26</f>
        <v>0</v>
      </c>
      <c r="E24" s="11">
        <f t="shared" si="6"/>
        <v>2751</v>
      </c>
      <c r="F24" s="11">
        <f t="shared" si="6"/>
        <v>2260</v>
      </c>
      <c r="G24" s="11">
        <f t="shared" ref="G24:G26" si="7">SUM(C24:F24)</f>
        <v>5011</v>
      </c>
    </row>
    <row r="25" spans="1:7" s="8" customFormat="1" ht="11.1" customHeight="1" x14ac:dyDescent="0.2">
      <c r="A25" s="20" t="s">
        <v>31</v>
      </c>
      <c r="B25" s="12" t="s">
        <v>18</v>
      </c>
      <c r="C25" s="21">
        <f>C26</f>
        <v>0</v>
      </c>
      <c r="D25" s="21">
        <f t="shared" ref="D25:F25" si="8">D26</f>
        <v>0</v>
      </c>
      <c r="E25" s="21">
        <f t="shared" si="8"/>
        <v>2751</v>
      </c>
      <c r="F25" s="21">
        <f t="shared" si="8"/>
        <v>2260</v>
      </c>
      <c r="G25" s="11">
        <f t="shared" si="7"/>
        <v>5011</v>
      </c>
    </row>
    <row r="26" spans="1:7" s="8" customFormat="1" ht="11.1" customHeight="1" x14ac:dyDescent="0.2">
      <c r="A26" s="19" t="s">
        <v>32</v>
      </c>
      <c r="B26" s="9" t="s">
        <v>20</v>
      </c>
      <c r="C26" s="11">
        <f>[1]РЖД!C10</f>
        <v>0</v>
      </c>
      <c r="D26" s="11">
        <f>[1]РЖД!D10</f>
        <v>0</v>
      </c>
      <c r="E26" s="11">
        <f>[1]РЖД!E10</f>
        <v>2751</v>
      </c>
      <c r="F26" s="11">
        <f>[1]РЖД!F10</f>
        <v>2260</v>
      </c>
      <c r="G26" s="11">
        <f t="shared" si="7"/>
        <v>5011</v>
      </c>
    </row>
    <row r="27" spans="1:7" s="8" customFormat="1" ht="11.1" customHeight="1" x14ac:dyDescent="0.2">
      <c r="A27" s="20" t="s">
        <v>33</v>
      </c>
      <c r="B27" s="13" t="s">
        <v>12</v>
      </c>
      <c r="C27" s="15">
        <f>C23+C24</f>
        <v>0</v>
      </c>
      <c r="D27" s="15">
        <f t="shared" ref="D27:G27" si="9">D23+D24</f>
        <v>0</v>
      </c>
      <c r="E27" s="15">
        <f t="shared" si="9"/>
        <v>2751</v>
      </c>
      <c r="F27" s="15">
        <f t="shared" si="9"/>
        <v>23484</v>
      </c>
      <c r="G27" s="15">
        <f t="shared" si="9"/>
        <v>26235</v>
      </c>
    </row>
    <row r="28" spans="1:7" s="8" customFormat="1" ht="11.1" customHeight="1" x14ac:dyDescent="0.2">
      <c r="A28" s="6">
        <v>5</v>
      </c>
      <c r="B28" s="7" t="s">
        <v>34</v>
      </c>
      <c r="C28" s="7"/>
      <c r="D28" s="7"/>
      <c r="E28" s="7"/>
      <c r="F28" s="7"/>
      <c r="G28" s="7"/>
    </row>
    <row r="29" spans="1:7" s="8" customFormat="1" ht="11.1" customHeight="1" x14ac:dyDescent="0.2">
      <c r="A29" s="9" t="s">
        <v>35</v>
      </c>
      <c r="B29" s="9"/>
      <c r="C29" s="11">
        <f>[1]ВОЛГОГРЭС!C6</f>
        <v>0</v>
      </c>
      <c r="D29" s="11">
        <f>[1]ВОЛГОГРЭС!D6</f>
        <v>0</v>
      </c>
      <c r="E29" s="11">
        <f>[1]ВОЛГОГРЭС!E6</f>
        <v>0</v>
      </c>
      <c r="F29" s="11">
        <f>[1]ВОЛГОГРЭС!F6</f>
        <v>0</v>
      </c>
      <c r="G29" s="11">
        <f>SUM(C29:F29)</f>
        <v>0</v>
      </c>
    </row>
    <row r="30" spans="1:7" s="8" customFormat="1" ht="11.1" customHeight="1" x14ac:dyDescent="0.2">
      <c r="A30" s="12" t="s">
        <v>36</v>
      </c>
      <c r="B30" s="12" t="s">
        <v>16</v>
      </c>
      <c r="C30" s="15"/>
      <c r="D30" s="15"/>
      <c r="E30" s="15"/>
      <c r="F30" s="15"/>
      <c r="G30" s="15"/>
    </row>
    <row r="31" spans="1:7" s="8" customFormat="1" ht="11.1" customHeight="1" outlineLevel="1" x14ac:dyDescent="0.2">
      <c r="A31" s="12" t="s">
        <v>37</v>
      </c>
      <c r="B31" s="12" t="s">
        <v>18</v>
      </c>
      <c r="C31" s="15"/>
      <c r="D31" s="15"/>
      <c r="E31" s="15"/>
      <c r="F31" s="15"/>
      <c r="G31" s="15"/>
    </row>
    <row r="32" spans="1:7" s="8" customFormat="1" ht="11.1" customHeight="1" outlineLevel="2" x14ac:dyDescent="0.2">
      <c r="A32" s="9" t="s">
        <v>38</v>
      </c>
      <c r="B32" s="9" t="s">
        <v>20</v>
      </c>
      <c r="C32" s="11"/>
      <c r="D32" s="11"/>
      <c r="E32" s="11"/>
      <c r="F32" s="11"/>
      <c r="G32" s="11"/>
    </row>
    <row r="33" spans="1:7" s="8" customFormat="1" ht="11.1" customHeight="1" x14ac:dyDescent="0.2">
      <c r="A33" s="12" t="s">
        <v>39</v>
      </c>
      <c r="B33" s="13" t="s">
        <v>12</v>
      </c>
      <c r="C33" s="15">
        <f>C29</f>
        <v>0</v>
      </c>
      <c r="D33" s="15">
        <f t="shared" ref="D33:G33" si="10">D29</f>
        <v>0</v>
      </c>
      <c r="E33" s="15">
        <f t="shared" si="10"/>
        <v>0</v>
      </c>
      <c r="F33" s="15">
        <f t="shared" si="10"/>
        <v>0</v>
      </c>
      <c r="G33" s="15">
        <f t="shared" si="10"/>
        <v>0</v>
      </c>
    </row>
    <row r="34" spans="1:7" s="8" customFormat="1" ht="11.1" customHeight="1" x14ac:dyDescent="0.2">
      <c r="A34" s="6">
        <v>6</v>
      </c>
      <c r="B34" s="7" t="s">
        <v>40</v>
      </c>
      <c r="C34" s="7"/>
      <c r="D34" s="7"/>
      <c r="E34" s="7"/>
      <c r="F34" s="7"/>
      <c r="G34" s="7"/>
    </row>
    <row r="35" spans="1:7" s="8" customFormat="1" ht="11.1" customHeight="1" x14ac:dyDescent="0.2">
      <c r="A35" s="9" t="s">
        <v>41</v>
      </c>
      <c r="B35" s="9"/>
      <c r="C35" s="11">
        <f>'[1]ЛУКОЙЛ-ЭНЕРГОСЕТИ'!C6</f>
        <v>0</v>
      </c>
      <c r="D35" s="11">
        <f>'[1]ЛУКОЙЛ-ЭНЕРГОСЕТИ'!D6</f>
        <v>0</v>
      </c>
      <c r="E35" s="11">
        <f>'[1]ЛУКОЙЛ-ЭНЕРГОСЕТИ'!E6</f>
        <v>0</v>
      </c>
      <c r="F35" s="11">
        <f>'[1]ЛУКОЙЛ-ЭНЕРГОСЕТИ'!F6</f>
        <v>0</v>
      </c>
      <c r="G35" s="11">
        <f>SUM(C35:F35)</f>
        <v>0</v>
      </c>
    </row>
    <row r="36" spans="1:7" s="8" customFormat="1" ht="11.1" customHeight="1" x14ac:dyDescent="0.2">
      <c r="A36" s="12" t="s">
        <v>42</v>
      </c>
      <c r="B36" s="13" t="s">
        <v>12</v>
      </c>
      <c r="C36" s="15">
        <f>C35</f>
        <v>0</v>
      </c>
      <c r="D36" s="15">
        <f t="shared" ref="D36:G36" si="11">D35</f>
        <v>0</v>
      </c>
      <c r="E36" s="15">
        <f t="shared" si="11"/>
        <v>0</v>
      </c>
      <c r="F36" s="15">
        <f t="shared" si="11"/>
        <v>0</v>
      </c>
      <c r="G36" s="15">
        <f t="shared" si="11"/>
        <v>0</v>
      </c>
    </row>
    <row r="37" spans="1:7" s="8" customFormat="1" ht="11.1" customHeight="1" x14ac:dyDescent="0.2">
      <c r="A37" s="6">
        <v>7</v>
      </c>
      <c r="B37" s="7" t="s">
        <v>43</v>
      </c>
      <c r="C37" s="7"/>
      <c r="D37" s="7"/>
      <c r="E37" s="7"/>
      <c r="F37" s="7"/>
      <c r="G37" s="7"/>
    </row>
    <row r="38" spans="1:7" s="8" customFormat="1" ht="11.1" customHeight="1" x14ac:dyDescent="0.2">
      <c r="A38" s="9" t="s">
        <v>44</v>
      </c>
      <c r="B38" s="9"/>
      <c r="C38" s="11">
        <f>[1]ВОЭ!C6+[1]ВОЭ!C12+[1]ВОЭ!C17+[1]ВОЭ!C19+[1]ВОЭ!C24</f>
        <v>2084320</v>
      </c>
      <c r="D38" s="11">
        <f>[1]ВОЭ!D6+[1]ВОЭ!D12+[1]ВОЭ!D17+[1]ВОЭ!D19+[1]ВОЭ!D24</f>
        <v>0</v>
      </c>
      <c r="E38" s="11">
        <f>[1]ВОЭ!E6+[1]ВОЭ!E12+[1]ВОЭ!E17+[1]ВОЭ!E19+[1]ВОЭ!E24</f>
        <v>7031312</v>
      </c>
      <c r="F38" s="11">
        <f>[1]ВОЭ!F6+[1]ВОЭ!F12+[1]ВОЭ!F17+[1]ВОЭ!F19+[1]ВОЭ!F24</f>
        <v>7510012</v>
      </c>
      <c r="G38" s="11">
        <f>SUM(C38:F38)</f>
        <v>16625644</v>
      </c>
    </row>
    <row r="39" spans="1:7" s="8" customFormat="1" ht="11.1" customHeight="1" x14ac:dyDescent="0.2">
      <c r="A39" s="12" t="s">
        <v>45</v>
      </c>
      <c r="B39" s="12" t="s">
        <v>16</v>
      </c>
      <c r="C39" s="15">
        <f>C40+C42</f>
        <v>0</v>
      </c>
      <c r="D39" s="15">
        <f t="shared" ref="D39:F39" si="12">D40+D42</f>
        <v>0</v>
      </c>
      <c r="E39" s="15">
        <f t="shared" si="12"/>
        <v>3457191</v>
      </c>
      <c r="F39" s="15">
        <f t="shared" si="12"/>
        <v>843431</v>
      </c>
      <c r="G39" s="15">
        <f>SUM(C39:F39)</f>
        <v>4300622</v>
      </c>
    </row>
    <row r="40" spans="1:7" s="8" customFormat="1" ht="11.1" customHeight="1" outlineLevel="1" x14ac:dyDescent="0.2">
      <c r="A40" s="12" t="s">
        <v>46</v>
      </c>
      <c r="B40" s="12" t="s">
        <v>18</v>
      </c>
      <c r="C40" s="15">
        <f>C41</f>
        <v>0</v>
      </c>
      <c r="D40" s="15">
        <f t="shared" ref="D40:F40" si="13">D41</f>
        <v>0</v>
      </c>
      <c r="E40" s="15">
        <f t="shared" si="13"/>
        <v>3457191</v>
      </c>
      <c r="F40" s="15">
        <f t="shared" si="13"/>
        <v>842006</v>
      </c>
      <c r="G40" s="15">
        <f>SUM(C40:F40)</f>
        <v>4299197</v>
      </c>
    </row>
    <row r="41" spans="1:7" s="8" customFormat="1" ht="11.1" customHeight="1" outlineLevel="2" x14ac:dyDescent="0.2">
      <c r="A41" s="9" t="s">
        <v>47</v>
      </c>
      <c r="B41" s="9" t="s">
        <v>20</v>
      </c>
      <c r="C41" s="11">
        <f>[1]ВОЭ!C14+[1]ВОЭ!C21+[1]ВОЭ!C26</f>
        <v>0</v>
      </c>
      <c r="D41" s="11">
        <f>[1]ВОЭ!D14+[1]ВОЭ!D21+[1]ВОЭ!D26</f>
        <v>0</v>
      </c>
      <c r="E41" s="11">
        <f>[1]ВОЭ!E14+[1]ВОЭ!E21+[1]ВОЭ!E26</f>
        <v>3457191</v>
      </c>
      <c r="F41" s="11">
        <f>[1]ВОЭ!F14+[1]ВОЭ!F21+[1]ВОЭ!F26</f>
        <v>842006</v>
      </c>
      <c r="G41" s="11">
        <f>SUM(C41:F41)</f>
        <v>4299197</v>
      </c>
    </row>
    <row r="42" spans="1:7" s="8" customFormat="1" ht="11.1" customHeight="1" outlineLevel="1" x14ac:dyDescent="0.2">
      <c r="A42" s="9" t="s">
        <v>48</v>
      </c>
      <c r="B42" s="9" t="s">
        <v>49</v>
      </c>
      <c r="C42" s="11">
        <f>C43+C44+C45</f>
        <v>0</v>
      </c>
      <c r="D42" s="11">
        <f t="shared" ref="D42:F42" si="14">D43+D44+D45</f>
        <v>0</v>
      </c>
      <c r="E42" s="11">
        <f t="shared" si="14"/>
        <v>0</v>
      </c>
      <c r="F42" s="11">
        <f t="shared" si="14"/>
        <v>1425</v>
      </c>
      <c r="G42" s="11">
        <f t="shared" ref="G42:G45" si="15">SUM(C42:F42)</f>
        <v>1425</v>
      </c>
    </row>
    <row r="43" spans="1:7" s="8" customFormat="1" ht="11.1" customHeight="1" outlineLevel="2" x14ac:dyDescent="0.2">
      <c r="A43" s="9" t="s">
        <v>50</v>
      </c>
      <c r="B43" s="22" t="s">
        <v>51</v>
      </c>
      <c r="C43" s="11">
        <f>[1]ВОЭ!C8</f>
        <v>0</v>
      </c>
      <c r="D43" s="11">
        <f>[1]ВОЭ!D8</f>
        <v>0</v>
      </c>
      <c r="E43" s="11">
        <f>[1]ВОЭ!E8</f>
        <v>0</v>
      </c>
      <c r="F43" s="11">
        <f>[1]ВОЭ!F8</f>
        <v>382</v>
      </c>
      <c r="G43" s="11">
        <f t="shared" si="15"/>
        <v>382</v>
      </c>
    </row>
    <row r="44" spans="1:7" s="8" customFormat="1" ht="11.1" customHeight="1" outlineLevel="2" x14ac:dyDescent="0.2">
      <c r="A44" s="9" t="s">
        <v>52</v>
      </c>
      <c r="B44" s="22" t="s">
        <v>53</v>
      </c>
      <c r="C44" s="11">
        <f>[1]ВОЭ!C9</f>
        <v>0</v>
      </c>
      <c r="D44" s="11">
        <f>[1]ВОЭ!D9</f>
        <v>0</v>
      </c>
      <c r="E44" s="11">
        <f>[1]ВОЭ!E9</f>
        <v>0</v>
      </c>
      <c r="F44" s="11">
        <f>[1]ВОЭ!F9</f>
        <v>772</v>
      </c>
      <c r="G44" s="11">
        <f t="shared" si="15"/>
        <v>772</v>
      </c>
    </row>
    <row r="45" spans="1:7" s="8" customFormat="1" ht="11.1" customHeight="1" outlineLevel="2" x14ac:dyDescent="0.2">
      <c r="A45" s="9" t="s">
        <v>54</v>
      </c>
      <c r="B45" s="22" t="s">
        <v>55</v>
      </c>
      <c r="C45" s="11">
        <f>[1]ВОЭ!C10</f>
        <v>0</v>
      </c>
      <c r="D45" s="11">
        <f>[1]ВОЭ!D10</f>
        <v>0</v>
      </c>
      <c r="E45" s="11">
        <f>[1]ВОЭ!E10</f>
        <v>0</v>
      </c>
      <c r="F45" s="11">
        <f>[1]ВОЭ!F10</f>
        <v>271</v>
      </c>
      <c r="G45" s="11">
        <f t="shared" si="15"/>
        <v>271</v>
      </c>
    </row>
    <row r="46" spans="1:7" s="8" customFormat="1" ht="11.1" customHeight="1" x14ac:dyDescent="0.2">
      <c r="A46" s="12" t="s">
        <v>56</v>
      </c>
      <c r="B46" s="13" t="s">
        <v>12</v>
      </c>
      <c r="C46" s="15">
        <f>C38+C39</f>
        <v>2084320</v>
      </c>
      <c r="D46" s="15">
        <f t="shared" ref="D46:G46" si="16">D38+D39</f>
        <v>0</v>
      </c>
      <c r="E46" s="15">
        <f t="shared" si="16"/>
        <v>10488503</v>
      </c>
      <c r="F46" s="15">
        <f t="shared" si="16"/>
        <v>8353443</v>
      </c>
      <c r="G46" s="15">
        <f t="shared" si="16"/>
        <v>20926266</v>
      </c>
    </row>
    <row r="47" spans="1:7" s="8" customFormat="1" ht="11.1" customHeight="1" x14ac:dyDescent="0.2">
      <c r="A47" s="6">
        <v>8</v>
      </c>
      <c r="B47" s="7" t="s">
        <v>57</v>
      </c>
      <c r="C47" s="7"/>
      <c r="D47" s="7"/>
      <c r="E47" s="7"/>
      <c r="F47" s="7"/>
      <c r="G47" s="7"/>
    </row>
    <row r="48" spans="1:7" s="8" customFormat="1" ht="11.1" customHeight="1" x14ac:dyDescent="0.2">
      <c r="A48" s="19" t="s">
        <v>58</v>
      </c>
      <c r="B48" s="9"/>
      <c r="C48" s="11">
        <f>[1]Энергогрупп!C6+[1]Энергогрупп!C9</f>
        <v>0</v>
      </c>
      <c r="D48" s="11">
        <f>[1]Энергогрупп!D6+[1]Энергогрупп!D9</f>
        <v>0</v>
      </c>
      <c r="E48" s="11">
        <f>[1]Энергогрупп!E6+[1]Энергогрупп!E9</f>
        <v>0</v>
      </c>
      <c r="F48" s="11">
        <f>[1]Энергогрупп!F6+[1]Энергогрупп!F9</f>
        <v>0</v>
      </c>
      <c r="G48" s="11">
        <f>SUM(C48:F48)</f>
        <v>0</v>
      </c>
    </row>
    <row r="49" spans="1:7" s="8" customFormat="1" ht="11.1" customHeight="1" x14ac:dyDescent="0.2">
      <c r="A49" s="20" t="s">
        <v>59</v>
      </c>
      <c r="B49" s="12" t="s">
        <v>16</v>
      </c>
      <c r="C49" s="15">
        <f>C50</f>
        <v>0</v>
      </c>
      <c r="D49" s="15">
        <f t="shared" ref="D49:F50" si="17">D50</f>
        <v>0</v>
      </c>
      <c r="E49" s="15">
        <f t="shared" si="17"/>
        <v>0</v>
      </c>
      <c r="F49" s="15">
        <f t="shared" si="17"/>
        <v>0</v>
      </c>
      <c r="G49" s="15">
        <f>SUM(C49:F49)</f>
        <v>0</v>
      </c>
    </row>
    <row r="50" spans="1:7" s="8" customFormat="1" ht="11.1" customHeight="1" x14ac:dyDescent="0.2">
      <c r="A50" s="20" t="s">
        <v>60</v>
      </c>
      <c r="B50" s="12" t="s">
        <v>18</v>
      </c>
      <c r="C50" s="15">
        <f>C51</f>
        <v>0</v>
      </c>
      <c r="D50" s="15">
        <f t="shared" si="17"/>
        <v>0</v>
      </c>
      <c r="E50" s="15">
        <f t="shared" si="17"/>
        <v>0</v>
      </c>
      <c r="F50" s="15">
        <f t="shared" si="17"/>
        <v>0</v>
      </c>
      <c r="G50" s="15">
        <f>SUM(C50:F50)</f>
        <v>0</v>
      </c>
    </row>
    <row r="51" spans="1:7" s="8" customFormat="1" ht="11.1" customHeight="1" x14ac:dyDescent="0.2">
      <c r="A51" s="19" t="s">
        <v>61</v>
      </c>
      <c r="B51" s="9" t="s">
        <v>20</v>
      </c>
      <c r="C51" s="11">
        <f>[1]Энергогрупп!C11</f>
        <v>0</v>
      </c>
      <c r="D51" s="11">
        <f>[1]Энергогрупп!D11</f>
        <v>0</v>
      </c>
      <c r="E51" s="11">
        <f>[1]Энергогрупп!E11</f>
        <v>0</v>
      </c>
      <c r="F51" s="11">
        <f>[1]Энергогрупп!F11</f>
        <v>0</v>
      </c>
      <c r="G51" s="11">
        <f>SUM(C51:F51)</f>
        <v>0</v>
      </c>
    </row>
    <row r="52" spans="1:7" s="8" customFormat="1" ht="11.1" customHeight="1" x14ac:dyDescent="0.2">
      <c r="A52" s="20" t="s">
        <v>62</v>
      </c>
      <c r="B52" s="13" t="s">
        <v>12</v>
      </c>
      <c r="C52" s="15">
        <f>C49+C48</f>
        <v>0</v>
      </c>
      <c r="D52" s="15">
        <f t="shared" ref="D52:G52" si="18">D49+D48</f>
        <v>0</v>
      </c>
      <c r="E52" s="15">
        <f t="shared" si="18"/>
        <v>0</v>
      </c>
      <c r="F52" s="15">
        <f t="shared" si="18"/>
        <v>0</v>
      </c>
      <c r="G52" s="15">
        <f t="shared" si="18"/>
        <v>0</v>
      </c>
    </row>
    <row r="53" spans="1:7" s="8" customFormat="1" ht="11.1" customHeight="1" x14ac:dyDescent="0.2">
      <c r="A53" s="6">
        <v>9</v>
      </c>
      <c r="B53" s="7" t="s">
        <v>63</v>
      </c>
      <c r="C53" s="7"/>
      <c r="D53" s="7"/>
      <c r="E53" s="7"/>
      <c r="F53" s="7"/>
      <c r="G53" s="7"/>
    </row>
    <row r="54" spans="1:7" s="8" customFormat="1" ht="11.1" customHeight="1" x14ac:dyDescent="0.2">
      <c r="A54" s="19" t="s">
        <v>64</v>
      </c>
      <c r="B54" s="9"/>
      <c r="C54" s="11">
        <v>0</v>
      </c>
      <c r="D54" s="11">
        <v>0</v>
      </c>
      <c r="E54" s="11">
        <v>0</v>
      </c>
      <c r="F54" s="11">
        <v>0</v>
      </c>
      <c r="G54" s="11">
        <f>SUM(C54:F54)</f>
        <v>0</v>
      </c>
    </row>
    <row r="55" spans="1:7" s="8" customFormat="1" ht="11.1" customHeight="1" x14ac:dyDescent="0.2">
      <c r="A55" s="20" t="s">
        <v>65</v>
      </c>
      <c r="B55" s="12" t="s">
        <v>16</v>
      </c>
      <c r="C55" s="15">
        <f>C56</f>
        <v>462109</v>
      </c>
      <c r="D55" s="15">
        <f t="shared" ref="D55:F56" si="19">D56</f>
        <v>0</v>
      </c>
      <c r="E55" s="15">
        <f t="shared" si="19"/>
        <v>0</v>
      </c>
      <c r="F55" s="15">
        <f t="shared" si="19"/>
        <v>0</v>
      </c>
      <c r="G55" s="15">
        <f>SUM(C55:F55)</f>
        <v>462109</v>
      </c>
    </row>
    <row r="56" spans="1:7" s="8" customFormat="1" ht="11.1" customHeight="1" x14ac:dyDescent="0.2">
      <c r="A56" s="20" t="s">
        <v>66</v>
      </c>
      <c r="B56" s="12" t="s">
        <v>18</v>
      </c>
      <c r="C56" s="15">
        <f>C57</f>
        <v>462109</v>
      </c>
      <c r="D56" s="15">
        <f t="shared" si="19"/>
        <v>0</v>
      </c>
      <c r="E56" s="15">
        <f t="shared" si="19"/>
        <v>0</v>
      </c>
      <c r="F56" s="15">
        <f t="shared" si="19"/>
        <v>0</v>
      </c>
      <c r="G56" s="15">
        <f>SUM(C56:F56)</f>
        <v>462109</v>
      </c>
    </row>
    <row r="57" spans="1:7" s="8" customFormat="1" ht="11.1" customHeight="1" x14ac:dyDescent="0.2">
      <c r="A57" s="19" t="s">
        <v>67</v>
      </c>
      <c r="B57" s="9" t="s">
        <v>20</v>
      </c>
      <c r="C57" s="11">
        <f>[1]Лист1!C39</f>
        <v>462109</v>
      </c>
      <c r="D57" s="11">
        <f>[1]Лист1!D39</f>
        <v>0</v>
      </c>
      <c r="E57" s="11">
        <f>[1]Лист1!E39</f>
        <v>0</v>
      </c>
      <c r="F57" s="11">
        <f>[1]Лист1!F39</f>
        <v>0</v>
      </c>
      <c r="G57" s="11">
        <f>SUM(C57:F57)</f>
        <v>462109</v>
      </c>
    </row>
    <row r="58" spans="1:7" s="8" customFormat="1" ht="11.25" customHeight="1" x14ac:dyDescent="0.2">
      <c r="A58" s="20" t="s">
        <v>68</v>
      </c>
      <c r="B58" s="13" t="s">
        <v>12</v>
      </c>
      <c r="C58" s="15">
        <f>C55+C54</f>
        <v>462109</v>
      </c>
      <c r="D58" s="15">
        <f t="shared" ref="D58:G58" si="20">D55+D54</f>
        <v>0</v>
      </c>
      <c r="E58" s="15">
        <f t="shared" si="20"/>
        <v>0</v>
      </c>
      <c r="F58" s="15">
        <f t="shared" si="20"/>
        <v>0</v>
      </c>
      <c r="G58" s="15">
        <f t="shared" si="20"/>
        <v>462109</v>
      </c>
    </row>
    <row r="59" spans="1:7" s="8" customFormat="1" ht="11.1" customHeight="1" x14ac:dyDescent="0.2">
      <c r="A59" s="9"/>
      <c r="B59" s="12" t="s">
        <v>69</v>
      </c>
      <c r="C59" s="15">
        <f>C52+C46+C36+C33+C27+C21+C15+C9+C58</f>
        <v>4824354</v>
      </c>
      <c r="D59" s="15">
        <f t="shared" ref="D59:E59" si="21">D52+D46+D36+D33+D27+D21+D15+D9+D58</f>
        <v>72908</v>
      </c>
      <c r="E59" s="15">
        <f t="shared" si="21"/>
        <v>12888734</v>
      </c>
      <c r="F59" s="15">
        <f>F52+F46+F36+F33+F27+F21+F15+F9+F58</f>
        <v>9016323</v>
      </c>
      <c r="G59" s="15">
        <f>G52+G46+G36+G33+G27+G21+G15+G9+G58</f>
        <v>26802319</v>
      </c>
    </row>
    <row r="60" spans="1:7" s="8" customFormat="1" ht="11.1" customHeight="1" x14ac:dyDescent="0.2"/>
    <row r="61" spans="1:7" s="8" customFormat="1" ht="11.1" customHeight="1" x14ac:dyDescent="0.2">
      <c r="G61" s="23"/>
    </row>
    <row r="62" spans="1:7" ht="11.45" customHeight="1" x14ac:dyDescent="0.2">
      <c r="C62" s="24"/>
      <c r="D62" s="24"/>
      <c r="E62" s="24"/>
      <c r="F62" s="24"/>
      <c r="G62" s="24"/>
    </row>
    <row r="64" spans="1:7" ht="11.45" customHeight="1" x14ac:dyDescent="0.2">
      <c r="C64" s="25"/>
      <c r="D64" s="25"/>
      <c r="E64" s="25"/>
      <c r="F64" s="25"/>
      <c r="G64" s="25"/>
    </row>
  </sheetData>
  <mergeCells count="11">
    <mergeCell ref="B28:G28"/>
    <mergeCell ref="B34:G34"/>
    <mergeCell ref="B37:G37"/>
    <mergeCell ref="B47:G47"/>
    <mergeCell ref="B53:G53"/>
    <mergeCell ref="A1:G1"/>
    <mergeCell ref="A3:G3"/>
    <mergeCell ref="B7:G7"/>
    <mergeCell ref="B10:G10"/>
    <mergeCell ref="B16:G16"/>
    <mergeCell ref="B22:G22"/>
  </mergeCells>
  <pageMargins left="0.74803149606299213" right="0.98425196850393704" top="0.74803149606299213" bottom="0.98425196850393704" header="0.51181102362204722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 разрезе ТСО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Широков Антон Сергеевич</cp:lastModifiedBy>
  <dcterms:created xsi:type="dcterms:W3CDTF">2025-03-20T06:40:01Z</dcterms:created>
  <dcterms:modified xsi:type="dcterms:W3CDTF">2025-03-20T06:40:21Z</dcterms:modified>
</cp:coreProperties>
</file>