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лезный отпуск в разрезе ТСО\2024\"/>
    </mc:Choice>
  </mc:AlternateContent>
  <xr:revisionPtr revIDLastSave="0" documentId="13_ncr:1_{09D39B29-1F8E-418A-A927-149A7BE1515A}" xr6:coauthVersionLast="47" xr6:coauthVersionMax="47" xr10:uidLastSave="{00000000-0000-0000-0000-000000000000}"/>
  <bookViews>
    <workbookView xWindow="-120" yWindow="-120" windowWidth="29040" windowHeight="15840" xr2:uid="{666D86E9-F88F-4BC7-8254-E5BA4F4C9A56}"/>
  </bookViews>
  <sheets>
    <sheet name="Объем в разрезе ТС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 s="1"/>
  <c r="F55" i="1" s="1"/>
  <c r="F58" i="1" s="1"/>
  <c r="E57" i="1"/>
  <c r="E56" i="1" s="1"/>
  <c r="E55" i="1" s="1"/>
  <c r="E58" i="1" s="1"/>
  <c r="D57" i="1"/>
  <c r="D56" i="1" s="1"/>
  <c r="D55" i="1" s="1"/>
  <c r="D58" i="1" s="1"/>
  <c r="C57" i="1"/>
  <c r="C56" i="1"/>
  <c r="G54" i="1"/>
  <c r="G51" i="1"/>
  <c r="F51" i="1"/>
  <c r="F50" i="1" s="1"/>
  <c r="F49" i="1" s="1"/>
  <c r="F52" i="1" s="1"/>
  <c r="E51" i="1"/>
  <c r="D51" i="1"/>
  <c r="C51" i="1"/>
  <c r="C50" i="1" s="1"/>
  <c r="E50" i="1"/>
  <c r="E49" i="1" s="1"/>
  <c r="E52" i="1" s="1"/>
  <c r="D50" i="1"/>
  <c r="D49" i="1" s="1"/>
  <c r="D52" i="1" s="1"/>
  <c r="F48" i="1"/>
  <c r="E48" i="1"/>
  <c r="D48" i="1"/>
  <c r="G48" i="1" s="1"/>
  <c r="C48" i="1"/>
  <c r="F45" i="1"/>
  <c r="E45" i="1"/>
  <c r="D45" i="1"/>
  <c r="C45" i="1"/>
  <c r="F44" i="1"/>
  <c r="E44" i="1"/>
  <c r="D44" i="1"/>
  <c r="C44" i="1"/>
  <c r="F43" i="1"/>
  <c r="F42" i="1" s="1"/>
  <c r="E43" i="1"/>
  <c r="E42" i="1" s="1"/>
  <c r="D43" i="1"/>
  <c r="D42" i="1" s="1"/>
  <c r="D39" i="1" s="1"/>
  <c r="C43" i="1"/>
  <c r="F41" i="1"/>
  <c r="F40" i="1" s="1"/>
  <c r="E41" i="1"/>
  <c r="E40" i="1" s="1"/>
  <c r="D41" i="1"/>
  <c r="C41" i="1"/>
  <c r="G41" i="1" s="1"/>
  <c r="D40" i="1"/>
  <c r="F38" i="1"/>
  <c r="E38" i="1"/>
  <c r="D38" i="1"/>
  <c r="C38" i="1"/>
  <c r="F35" i="1"/>
  <c r="F36" i="1" s="1"/>
  <c r="E35" i="1"/>
  <c r="E36" i="1" s="1"/>
  <c r="D35" i="1"/>
  <c r="D36" i="1" s="1"/>
  <c r="C35" i="1"/>
  <c r="C36" i="1" s="1"/>
  <c r="C33" i="1"/>
  <c r="F29" i="1"/>
  <c r="F33" i="1" s="1"/>
  <c r="E29" i="1"/>
  <c r="D29" i="1"/>
  <c r="D33" i="1" s="1"/>
  <c r="C29" i="1"/>
  <c r="F26" i="1"/>
  <c r="F24" i="1" s="1"/>
  <c r="E26" i="1"/>
  <c r="E24" i="1" s="1"/>
  <c r="E27" i="1" s="1"/>
  <c r="D26" i="1"/>
  <c r="D24" i="1" s="1"/>
  <c r="C26" i="1"/>
  <c r="C24" i="1" s="1"/>
  <c r="F25" i="1"/>
  <c r="E25" i="1"/>
  <c r="F23" i="1"/>
  <c r="E23" i="1"/>
  <c r="D23" i="1"/>
  <c r="C23" i="1"/>
  <c r="G23" i="1" s="1"/>
  <c r="F20" i="1"/>
  <c r="E20" i="1"/>
  <c r="D20" i="1"/>
  <c r="D19" i="1" s="1"/>
  <c r="D18" i="1" s="1"/>
  <c r="D21" i="1" s="1"/>
  <c r="C20" i="1"/>
  <c r="G20" i="1" s="1"/>
  <c r="F19" i="1"/>
  <c r="E19" i="1"/>
  <c r="E18" i="1" s="1"/>
  <c r="E21" i="1" s="1"/>
  <c r="F18" i="1"/>
  <c r="F17" i="1"/>
  <c r="F21" i="1" s="1"/>
  <c r="E17" i="1"/>
  <c r="D17" i="1"/>
  <c r="C17" i="1"/>
  <c r="F14" i="1"/>
  <c r="E14" i="1"/>
  <c r="E13" i="1" s="1"/>
  <c r="E12" i="1" s="1"/>
  <c r="D14" i="1"/>
  <c r="D13" i="1" s="1"/>
  <c r="C14" i="1"/>
  <c r="G14" i="1" s="1"/>
  <c r="F13" i="1"/>
  <c r="F12" i="1" s="1"/>
  <c r="F11" i="1"/>
  <c r="E11" i="1"/>
  <c r="D11" i="1"/>
  <c r="C11" i="1"/>
  <c r="E9" i="1"/>
  <c r="F8" i="1"/>
  <c r="F9" i="1" s="1"/>
  <c r="D8" i="1"/>
  <c r="D9" i="1" s="1"/>
  <c r="C8" i="1"/>
  <c r="C9" i="1" s="1"/>
  <c r="F27" i="1" l="1"/>
  <c r="G29" i="1"/>
  <c r="G33" i="1" s="1"/>
  <c r="G35" i="1"/>
  <c r="G36" i="1" s="1"/>
  <c r="G57" i="1"/>
  <c r="E15" i="1"/>
  <c r="D27" i="1"/>
  <c r="E39" i="1"/>
  <c r="E46" i="1" s="1"/>
  <c r="E59" i="1" s="1"/>
  <c r="G44" i="1"/>
  <c r="F39" i="1"/>
  <c r="F15" i="1"/>
  <c r="C13" i="1"/>
  <c r="C12" i="1" s="1"/>
  <c r="C15" i="1" s="1"/>
  <c r="D25" i="1"/>
  <c r="C40" i="1"/>
  <c r="G40" i="1" s="1"/>
  <c r="G43" i="1"/>
  <c r="G45" i="1"/>
  <c r="D12" i="1"/>
  <c r="C27" i="1"/>
  <c r="G24" i="1"/>
  <c r="G27" i="1" s="1"/>
  <c r="G56" i="1"/>
  <c r="D15" i="1"/>
  <c r="D46" i="1"/>
  <c r="D59" i="1" s="1"/>
  <c r="G50" i="1"/>
  <c r="C49" i="1"/>
  <c r="G9" i="1"/>
  <c r="F46" i="1"/>
  <c r="F59" i="1" s="1"/>
  <c r="E33" i="1"/>
  <c r="G8" i="1"/>
  <c r="C19" i="1"/>
  <c r="G38" i="1"/>
  <c r="C42" i="1"/>
  <c r="G42" i="1" s="1"/>
  <c r="G11" i="1"/>
  <c r="C25" i="1"/>
  <c r="G25" i="1" s="1"/>
  <c r="G17" i="1"/>
  <c r="G26" i="1"/>
  <c r="C55" i="1"/>
  <c r="G12" i="1" l="1"/>
  <c r="G15" i="1" s="1"/>
  <c r="G13" i="1"/>
  <c r="C58" i="1"/>
  <c r="G55" i="1"/>
  <c r="G58" i="1" s="1"/>
  <c r="C52" i="1"/>
  <c r="G49" i="1"/>
  <c r="G52" i="1" s="1"/>
  <c r="C18" i="1"/>
  <c r="G19" i="1"/>
  <c r="C39" i="1"/>
  <c r="G18" i="1" l="1"/>
  <c r="G21" i="1" s="1"/>
  <c r="C21" i="1"/>
  <c r="G39" i="1"/>
  <c r="G46" i="1" s="1"/>
  <c r="G59" i="1" s="1"/>
  <c r="C46" i="1"/>
  <c r="C59" i="1" s="1"/>
</calcChain>
</file>

<file path=xl/sharedStrings.xml><?xml version="1.0" encoding="utf-8"?>
<sst xmlns="http://schemas.openxmlformats.org/spreadsheetml/2006/main" count="97" uniqueCount="71">
  <si>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</si>
  <si>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</si>
  <si>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</si>
  <si>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</si>
  <si>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</si>
  <si>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</si>
  <si>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</si>
  <si>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</si>
  <si>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</si>
  <si>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ТСО: ВОЛГАЭНЕРГОСЕТЬ ООО</t>
  </si>
  <si>
    <t>1.1</t>
  </si>
  <si>
    <t>1.2</t>
  </si>
  <si>
    <t>Всего по ТСО</t>
  </si>
  <si>
    <t>ТСО: Филиал ПАО "РОССЕТИ ЮГ" - "ВОЛГОГРАДЭНЕРГО"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</si>
  <si>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</si>
  <si>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</si>
  <si>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</si>
  <si>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</si>
  <si>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</si>
  <si>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</si>
  <si>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</si>
  <si>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</si>
  <si>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ТСО: АО ВМЭС</t>
  </si>
  <si>
    <t>3.1</t>
  </si>
  <si>
    <t>3.2</t>
  </si>
  <si>
    <t>3.2.1</t>
  </si>
  <si>
    <t>3.2.1.1</t>
  </si>
  <si>
    <t>3.3</t>
  </si>
  <si>
    <t>ТСО: ОАО "РЖД"</t>
  </si>
  <si>
    <t>4.1</t>
  </si>
  <si>
    <t>4.2</t>
  </si>
  <si>
    <t>4.2.1</t>
  </si>
  <si>
    <t>4.2.1.1</t>
  </si>
  <si>
    <t>4.3</t>
  </si>
  <si>
    <t>ТСО: ООО "Волгоградская ГРЭС"</t>
  </si>
  <si>
    <t>5.1</t>
  </si>
  <si>
    <t>5.2</t>
  </si>
  <si>
    <t>5.2.1</t>
  </si>
  <si>
    <t>5.2.1.1</t>
  </si>
  <si>
    <t>5.3</t>
  </si>
  <si>
    <t>ТСО: ООО "ЛУКОЙЛ-Энергосети"</t>
  </si>
  <si>
    <t>6.1</t>
  </si>
  <si>
    <t>6.2</t>
  </si>
  <si>
    <t>ТСО: ПАО 'Волгоградоблэлектро'</t>
  </si>
  <si>
    <t>7.1</t>
  </si>
  <si>
    <t>7.2</t>
  </si>
  <si>
    <t>7.2.1</t>
  </si>
  <si>
    <t>7.2.1.1</t>
  </si>
  <si>
    <t>7.2.2</t>
  </si>
  <si>
    <t>Тариф, дифференцированный по зонам суток</t>
  </si>
  <si>
    <t>7.2.2.1</t>
  </si>
  <si>
    <t>Ночная зона</t>
  </si>
  <si>
    <t>7.2.2.2</t>
  </si>
  <si>
    <t>Полупиковая зона</t>
  </si>
  <si>
    <t>7.2.2.3</t>
  </si>
  <si>
    <t>Пиковая зона</t>
  </si>
  <si>
    <t>7.3</t>
  </si>
  <si>
    <t>ТСО: ООО "Энергопром ГРУПП"</t>
  </si>
  <si>
    <t>8.1</t>
  </si>
  <si>
    <t>8.2</t>
  </si>
  <si>
    <t>8.2.1</t>
  </si>
  <si>
    <t>8.2.1.1</t>
  </si>
  <si>
    <t>8.3</t>
  </si>
  <si>
    <t>ТСО: ПАО "ФСК - Россети"</t>
  </si>
  <si>
    <t>9.1</t>
  </si>
  <si>
    <t>9.2</t>
  </si>
  <si>
    <t>9.2.1</t>
  </si>
  <si>
    <t>9.2.1.1</t>
  </si>
  <si>
    <t>9.3</t>
  </si>
  <si>
    <t>Всего по ООО "Волгоградоблэлектросбыт"</t>
  </si>
  <si>
    <t>Период: Ноябрь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</si>
</sst>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38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38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/>
      <sheetData sheetId="2">
        <row r="6">
          <cell r="C6">
            <v>244758</v>
          </cell>
          <cell r="D6">
            <v>60046</v>
          </cell>
          <cell r="E6">
            <v>293789</v>
          </cell>
          <cell r="F6">
            <v>167150</v>
          </cell>
        </row>
        <row r="8">
          <cell r="C8">
            <v>1623888</v>
          </cell>
          <cell r="E8">
            <v>69227</v>
          </cell>
          <cell r="F8">
            <v>13781</v>
          </cell>
        </row>
        <row r="10">
          <cell r="E10">
            <v>298303</v>
          </cell>
          <cell r="F10">
            <v>102212</v>
          </cell>
        </row>
        <row r="16">
          <cell r="C16">
            <v>98056</v>
          </cell>
          <cell r="F16">
            <v>6463</v>
          </cell>
        </row>
        <row r="18">
          <cell r="E18">
            <v>1890</v>
          </cell>
          <cell r="F18">
            <v>1726</v>
          </cell>
        </row>
      </sheetData>
      <sheetData sheetId="3">
        <row r="5">
          <cell r="E5">
            <v>685872</v>
          </cell>
          <cell r="F5">
            <v>252851</v>
          </cell>
        </row>
        <row r="7">
          <cell r="E7">
            <v>853602</v>
          </cell>
        </row>
        <row r="10">
          <cell r="E10">
            <v>37275</v>
          </cell>
          <cell r="F10">
            <v>88628</v>
          </cell>
        </row>
        <row r="12">
          <cell r="E12">
            <v>3424</v>
          </cell>
        </row>
        <row r="13">
          <cell r="F13">
            <v>2930</v>
          </cell>
        </row>
      </sheetData>
      <sheetData sheetId="4"/>
      <sheetData sheetId="5"/>
      <sheetData sheetId="6"/>
      <sheetData sheetId="7">
        <row r="6">
          <cell r="C6">
            <v>1753874</v>
          </cell>
          <cell r="E6">
            <v>6005801</v>
          </cell>
          <cell r="F6">
            <v>7159542</v>
          </cell>
        </row>
        <row r="8">
          <cell r="F8">
            <v>390</v>
          </cell>
        </row>
        <row r="9">
          <cell r="F9">
            <v>787</v>
          </cell>
        </row>
        <row r="10">
          <cell r="F10">
            <v>270</v>
          </cell>
        </row>
        <row r="12">
          <cell r="E12">
            <v>656875</v>
          </cell>
          <cell r="F12">
            <v>25198</v>
          </cell>
        </row>
        <row r="14">
          <cell r="E14">
            <v>3170639</v>
          </cell>
          <cell r="F14">
            <v>807997</v>
          </cell>
        </row>
        <row r="17">
          <cell r="C17">
            <v>184182</v>
          </cell>
          <cell r="E17">
            <v>629223</v>
          </cell>
          <cell r="F17">
            <v>325432</v>
          </cell>
        </row>
        <row r="19">
          <cell r="E19">
            <v>244246</v>
          </cell>
          <cell r="F19">
            <v>11545</v>
          </cell>
        </row>
        <row r="21">
          <cell r="E21">
            <v>139348</v>
          </cell>
          <cell r="F21">
            <v>89118</v>
          </cell>
        </row>
        <row r="24">
          <cell r="E24">
            <v>9051</v>
          </cell>
        </row>
        <row r="26">
          <cell r="E26">
            <v>82853</v>
          </cell>
        </row>
      </sheetData>
      <sheetData sheetId="8">
        <row r="6">
          <cell r="F6">
            <v>20055</v>
          </cell>
        </row>
        <row r="10">
          <cell r="E10">
            <v>2755</v>
          </cell>
          <cell r="F10">
            <v>2090</v>
          </cell>
        </row>
      </sheetData>
      <sheetData sheetId="9"/>
      <sheetData sheetId="10">
        <row r="39">
          <cell r="C39">
            <v>376642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9B3A-945C-4532-A495-B601CAB38F1A}">
  <sheetPr>
    <outlinePr summaryBelow="0" summaryRight="0"/>
    <pageSetUpPr autoPageBreaks="0" fitToPage="1"/>
  </sheetPr>
  <dimension ref="A1:G64"/>
  <sheetViews>
    <sheetView tabSelected="1" topLeftCell="A33" workbookViewId="0">
      <selection activeCell="J65" sqref="J65"/>
    </sheetView>
  </sheetViews>
  <sheetFormatPr defaultColWidth="10.5" defaultRowHeight="11.45" customHeight="1" outlineLevelRow="2" x14ac:dyDescent="0.2"/>
  <cols>
    <col min="1" max="1" width="10.5" style="1" customWidth="1"/>
    <col min="2" max="2" width="58" style="1" customWidth="1"/>
    <col min="3" max="7" width="11.6640625" style="1" customWidth="1"/>
  </cols>
  <sheetData>
    <row r="1" spans="1:7" ht="26.1" customHeight="1" x14ac:dyDescent="0.2">
      <c r="A1" s="21" t="s">
        <v>0</v>
      </c>
      <c r="B1" s="21"/>
      <c r="C1" s="21"/>
      <c r="D1" s="21"/>
      <c r="E1" s="21"/>
      <c r="F1" s="21"/>
      <c r="G1" s="21"/>
    </row>
    <row r="2" spans="1:7" ht="11.1" customHeight="1" x14ac:dyDescent="0.2"/>
    <row r="3" spans="1:7" ht="11.1" customHeight="1" x14ac:dyDescent="0.2">
      <c r="A3" s="22" t="s">
        <v>70</v>
      </c>
      <c r="B3" s="22"/>
      <c r="C3" s="22"/>
      <c r="D3" s="22"/>
      <c r="E3" s="22"/>
      <c r="F3" s="22"/>
      <c r="G3" s="22"/>
    </row>
    <row r="4" spans="1:7" ht="11.1" customHeight="1" x14ac:dyDescent="0.2"/>
    <row r="5" spans="1:7" ht="11.1" customHeight="1" x14ac:dyDescent="0.2">
      <c r="G5" s="2" t="s">
        <v>1</v>
      </c>
    </row>
    <row r="6" spans="1:7" ht="11.1" customHeight="1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s="5" customFormat="1" ht="11.1" customHeight="1" x14ac:dyDescent="0.2">
      <c r="A7" s="4">
        <v>1</v>
      </c>
      <c r="B7" s="20" t="s">
        <v>9</v>
      </c>
      <c r="C7" s="20"/>
      <c r="D7" s="20"/>
      <c r="E7" s="20"/>
      <c r="F7" s="20"/>
      <c r="G7" s="20"/>
    </row>
    <row r="8" spans="1:7" s="5" customFormat="1" ht="11.1" customHeight="1" x14ac:dyDescent="0.2">
      <c r="A8" s="6" t="s">
        <v>10</v>
      </c>
      <c r="B8" s="6"/>
      <c r="C8" s="7">
        <f>[1]Волгаэнергосеть!C14</f>
        <v>0</v>
      </c>
      <c r="D8" s="7">
        <f>[1]Волгаэнергосеть!D14</f>
        <v>0</v>
      </c>
      <c r="E8" s="7">
        <v>0</v>
      </c>
      <c r="F8" s="7">
        <f>[1]Волгаэнергосеть!F14</f>
        <v>0</v>
      </c>
      <c r="G8" s="8">
        <f>SUM(C8:F8)</f>
        <v>0</v>
      </c>
    </row>
    <row r="9" spans="1:7" s="5" customFormat="1" ht="11.1" customHeight="1" x14ac:dyDescent="0.2">
      <c r="A9" s="9" t="s">
        <v>11</v>
      </c>
      <c r="B9" s="10" t="s">
        <v>12</v>
      </c>
      <c r="C9" s="11">
        <f>SUM(C8)</f>
        <v>0</v>
      </c>
      <c r="D9" s="11">
        <f t="shared" ref="D9:F9" si="0">SUM(D8)</f>
        <v>0</v>
      </c>
      <c r="E9" s="11">
        <f t="shared" si="0"/>
        <v>0</v>
      </c>
      <c r="F9" s="11">
        <f t="shared" si="0"/>
        <v>0</v>
      </c>
      <c r="G9" s="12">
        <f>SUM(C9:F9)</f>
        <v>0</v>
      </c>
    </row>
    <row r="10" spans="1:7" s="5" customFormat="1" ht="11.1" customHeight="1" x14ac:dyDescent="0.2">
      <c r="A10" s="4">
        <v>2</v>
      </c>
      <c r="B10" s="20" t="s">
        <v>13</v>
      </c>
      <c r="C10" s="20"/>
      <c r="D10" s="20"/>
      <c r="E10" s="20"/>
      <c r="F10" s="20"/>
      <c r="G10" s="20"/>
    </row>
    <row r="11" spans="1:7" s="5" customFormat="1" ht="11.1" customHeight="1" x14ac:dyDescent="0.2">
      <c r="A11" s="6" t="s">
        <v>14</v>
      </c>
      <c r="B11" s="6"/>
      <c r="C11" s="8">
        <f>[1]РОССЕТИ!C6+[1]РОССЕТИ!C8+[1]РОССЕТИ!C16</f>
        <v>1966702</v>
      </c>
      <c r="D11" s="8">
        <f>[1]РОССЕТИ!D6+[1]РОССЕТИ!D8+[1]РОССЕТИ!D16</f>
        <v>60046</v>
      </c>
      <c r="E11" s="8">
        <f>[1]РОССЕТИ!E6+[1]РОССЕТИ!E8+[1]РОССЕТИ!E16</f>
        <v>363016</v>
      </c>
      <c r="F11" s="8">
        <f>[1]РОССЕТИ!F6+[1]РОССЕТИ!F8+[1]РОССЕТИ!F16</f>
        <v>187394</v>
      </c>
      <c r="G11" s="8">
        <f>SUM(C11:F11)</f>
        <v>2577158</v>
      </c>
    </row>
    <row r="12" spans="1:7" s="5" customFormat="1" ht="11.1" customHeight="1" x14ac:dyDescent="0.2">
      <c r="A12" s="9" t="s">
        <v>15</v>
      </c>
      <c r="B12" s="9" t="s">
        <v>16</v>
      </c>
      <c r="C12" s="12">
        <f>C13</f>
        <v>0</v>
      </c>
      <c r="D12" s="12">
        <f t="shared" ref="D12:F13" si="1">D13</f>
        <v>0</v>
      </c>
      <c r="E12" s="12">
        <f t="shared" si="1"/>
        <v>300193</v>
      </c>
      <c r="F12" s="12">
        <f t="shared" si="1"/>
        <v>103938</v>
      </c>
      <c r="G12" s="12">
        <f t="shared" ref="G12:G14" si="2">SUM(C12:F12)</f>
        <v>404131</v>
      </c>
    </row>
    <row r="13" spans="1:7" s="5" customFormat="1" ht="11.1" customHeight="1" outlineLevel="1" x14ac:dyDescent="0.2">
      <c r="A13" s="9" t="s">
        <v>17</v>
      </c>
      <c r="B13" s="9" t="s">
        <v>18</v>
      </c>
      <c r="C13" s="12">
        <f>C14</f>
        <v>0</v>
      </c>
      <c r="D13" s="12">
        <f t="shared" si="1"/>
        <v>0</v>
      </c>
      <c r="E13" s="12">
        <f t="shared" si="1"/>
        <v>300193</v>
      </c>
      <c r="F13" s="12">
        <f t="shared" si="1"/>
        <v>103938</v>
      </c>
      <c r="G13" s="12">
        <f t="shared" si="2"/>
        <v>404131</v>
      </c>
    </row>
    <row r="14" spans="1:7" s="5" customFormat="1" ht="11.1" customHeight="1" outlineLevel="2" x14ac:dyDescent="0.2">
      <c r="A14" s="6" t="s">
        <v>19</v>
      </c>
      <c r="B14" s="6" t="s">
        <v>20</v>
      </c>
      <c r="C14" s="8">
        <f>[1]РОССЕТИ!C10+[1]РОССЕТИ!C18</f>
        <v>0</v>
      </c>
      <c r="D14" s="8">
        <f>[1]РОССЕТИ!D10+[1]РОССЕТИ!D18</f>
        <v>0</v>
      </c>
      <c r="E14" s="8">
        <f>[1]РОССЕТИ!E10+[1]РОССЕТИ!E18</f>
        <v>300193</v>
      </c>
      <c r="F14" s="8">
        <f>[1]РОССЕТИ!F10+[1]РОССЕТИ!F18</f>
        <v>103938</v>
      </c>
      <c r="G14" s="8">
        <f t="shared" si="2"/>
        <v>404131</v>
      </c>
    </row>
    <row r="15" spans="1:7" s="5" customFormat="1" ht="11.1" customHeight="1" x14ac:dyDescent="0.2">
      <c r="A15" s="9" t="s">
        <v>21</v>
      </c>
      <c r="B15" s="10" t="s">
        <v>12</v>
      </c>
      <c r="C15" s="12">
        <f>C11+C12</f>
        <v>1966702</v>
      </c>
      <c r="D15" s="12">
        <f t="shared" ref="D15:F15" si="3">D11+D12</f>
        <v>60046</v>
      </c>
      <c r="E15" s="12">
        <f t="shared" si="3"/>
        <v>663209</v>
      </c>
      <c r="F15" s="12">
        <f t="shared" si="3"/>
        <v>291332</v>
      </c>
      <c r="G15" s="12">
        <f>G11+G12</f>
        <v>2981289</v>
      </c>
    </row>
    <row r="16" spans="1:7" s="5" customFormat="1" ht="11.1" customHeight="1" x14ac:dyDescent="0.2">
      <c r="A16" s="4">
        <v>3</v>
      </c>
      <c r="B16" s="23" t="s">
        <v>22</v>
      </c>
      <c r="C16" s="24"/>
      <c r="D16" s="24"/>
      <c r="E16" s="24"/>
      <c r="F16" s="24"/>
      <c r="G16" s="25"/>
    </row>
    <row r="17" spans="1:7" s="5" customFormat="1" ht="11.1" customHeight="1" x14ac:dyDescent="0.2">
      <c r="A17" s="6" t="s">
        <v>23</v>
      </c>
      <c r="B17" s="6"/>
      <c r="C17" s="8">
        <f>'[1]АО  ВМЭС'!C5+'[1]АО  ВМЭС'!C7+'[1]АО  ВМЭС'!C13</f>
        <v>0</v>
      </c>
      <c r="D17" s="8">
        <f>'[1]АО  ВМЭС'!D5+'[1]АО  ВМЭС'!D7+'[1]АО  ВМЭС'!D13</f>
        <v>0</v>
      </c>
      <c r="E17" s="8">
        <f>'[1]АО  ВМЭС'!E5+'[1]АО  ВМЭС'!E7+'[1]АО  ВМЭС'!E12</f>
        <v>1542898</v>
      </c>
      <c r="F17" s="8">
        <f>'[1]АО  ВМЭС'!F5+'[1]АО  ВМЭС'!F7+'[1]АО  ВМЭС'!F13</f>
        <v>255781</v>
      </c>
      <c r="G17" s="8">
        <f>SUM(C17:F17)</f>
        <v>1798679</v>
      </c>
    </row>
    <row r="18" spans="1:7" s="5" customFormat="1" ht="11.1" customHeight="1" x14ac:dyDescent="0.2">
      <c r="A18" s="9" t="s">
        <v>24</v>
      </c>
      <c r="B18" s="9" t="s">
        <v>16</v>
      </c>
      <c r="C18" s="12">
        <f>C19</f>
        <v>0</v>
      </c>
      <c r="D18" s="12">
        <f t="shared" ref="D18:F19" si="4">D19</f>
        <v>0</v>
      </c>
      <c r="E18" s="12">
        <f t="shared" si="4"/>
        <v>37275</v>
      </c>
      <c r="F18" s="12">
        <f t="shared" si="4"/>
        <v>88628</v>
      </c>
      <c r="G18" s="12">
        <f>SUM(C18:F18)</f>
        <v>125903</v>
      </c>
    </row>
    <row r="19" spans="1:7" s="5" customFormat="1" ht="11.1" customHeight="1" outlineLevel="1" x14ac:dyDescent="0.2">
      <c r="A19" s="9" t="s">
        <v>25</v>
      </c>
      <c r="B19" s="9" t="s">
        <v>18</v>
      </c>
      <c r="C19" s="12">
        <f>C20</f>
        <v>0</v>
      </c>
      <c r="D19" s="12">
        <f t="shared" si="4"/>
        <v>0</v>
      </c>
      <c r="E19" s="12">
        <f t="shared" si="4"/>
        <v>37275</v>
      </c>
      <c r="F19" s="12">
        <f t="shared" si="4"/>
        <v>88628</v>
      </c>
      <c r="G19" s="12">
        <f>SUM(C19:F19)</f>
        <v>125903</v>
      </c>
    </row>
    <row r="20" spans="1:7" s="5" customFormat="1" ht="11.1" customHeight="1" outlineLevel="2" x14ac:dyDescent="0.2">
      <c r="A20" s="6" t="s">
        <v>26</v>
      </c>
      <c r="B20" s="6" t="s">
        <v>20</v>
      </c>
      <c r="C20" s="8">
        <f>'[1]АО  ВМЭС'!C10</f>
        <v>0</v>
      </c>
      <c r="D20" s="8">
        <f>'[1]АО  ВМЭС'!D10</f>
        <v>0</v>
      </c>
      <c r="E20" s="8">
        <f>'[1]АО  ВМЭС'!E10</f>
        <v>37275</v>
      </c>
      <c r="F20" s="8">
        <f>'[1]АО  ВМЭС'!F10</f>
        <v>88628</v>
      </c>
      <c r="G20" s="8">
        <f>SUM(C20:F20)</f>
        <v>125903</v>
      </c>
    </row>
    <row r="21" spans="1:7" s="5" customFormat="1" ht="11.1" customHeight="1" x14ac:dyDescent="0.2">
      <c r="A21" s="9" t="s">
        <v>27</v>
      </c>
      <c r="B21" s="10" t="s">
        <v>12</v>
      </c>
      <c r="C21" s="12">
        <f>C17+C18</f>
        <v>0</v>
      </c>
      <c r="D21" s="12">
        <f t="shared" ref="D21:G21" si="5">D17+D18</f>
        <v>0</v>
      </c>
      <c r="E21" s="12">
        <f>E17+E18</f>
        <v>1580173</v>
      </c>
      <c r="F21" s="12">
        <f t="shared" si="5"/>
        <v>344409</v>
      </c>
      <c r="G21" s="12">
        <f t="shared" si="5"/>
        <v>1924582</v>
      </c>
    </row>
    <row r="22" spans="1:7" s="5" customFormat="1" ht="11.1" customHeight="1" x14ac:dyDescent="0.2">
      <c r="A22" s="4">
        <v>4</v>
      </c>
      <c r="B22" s="20" t="s">
        <v>28</v>
      </c>
      <c r="C22" s="20"/>
      <c r="D22" s="20"/>
      <c r="E22" s="20"/>
      <c r="F22" s="20"/>
      <c r="G22" s="20"/>
    </row>
    <row r="23" spans="1:7" s="5" customFormat="1" ht="11.1" customHeight="1" x14ac:dyDescent="0.2">
      <c r="A23" s="13" t="s">
        <v>29</v>
      </c>
      <c r="B23" s="6"/>
      <c r="C23" s="8">
        <f>[1]РЖД!C6+[1]РЖД!C8</f>
        <v>0</v>
      </c>
      <c r="D23" s="8">
        <f>[1]РЖД!D6+[1]РЖД!D8</f>
        <v>0</v>
      </c>
      <c r="E23" s="8">
        <f>[1]РЖД!E6+[1]РЖД!E8</f>
        <v>0</v>
      </c>
      <c r="F23" s="8">
        <f>[1]РЖД!F6+[1]РЖД!F8</f>
        <v>20055</v>
      </c>
      <c r="G23" s="8">
        <f>SUM(C23:F23)</f>
        <v>20055</v>
      </c>
    </row>
    <row r="24" spans="1:7" s="5" customFormat="1" ht="11.1" customHeight="1" x14ac:dyDescent="0.2">
      <c r="A24" s="14" t="s">
        <v>30</v>
      </c>
      <c r="B24" s="9" t="s">
        <v>16</v>
      </c>
      <c r="C24" s="8">
        <f>C26</f>
        <v>0</v>
      </c>
      <c r="D24" s="8">
        <f t="shared" ref="D24:F24" si="6">D26</f>
        <v>0</v>
      </c>
      <c r="E24" s="8">
        <f t="shared" si="6"/>
        <v>2755</v>
      </c>
      <c r="F24" s="8">
        <f t="shared" si="6"/>
        <v>2090</v>
      </c>
      <c r="G24" s="8">
        <f t="shared" ref="G24:G26" si="7">SUM(C24:F24)</f>
        <v>4845</v>
      </c>
    </row>
    <row r="25" spans="1:7" s="5" customFormat="1" ht="11.1" customHeight="1" x14ac:dyDescent="0.2">
      <c r="A25" s="14" t="s">
        <v>31</v>
      </c>
      <c r="B25" s="9" t="s">
        <v>18</v>
      </c>
      <c r="C25" s="15">
        <f>C26</f>
        <v>0</v>
      </c>
      <c r="D25" s="15">
        <f t="shared" ref="D25:F25" si="8">D26</f>
        <v>0</v>
      </c>
      <c r="E25" s="15">
        <f t="shared" si="8"/>
        <v>2755</v>
      </c>
      <c r="F25" s="15">
        <f t="shared" si="8"/>
        <v>2090</v>
      </c>
      <c r="G25" s="8">
        <f t="shared" si="7"/>
        <v>4845</v>
      </c>
    </row>
    <row r="26" spans="1:7" s="5" customFormat="1" ht="11.1" customHeight="1" x14ac:dyDescent="0.2">
      <c r="A26" s="13" t="s">
        <v>32</v>
      </c>
      <c r="B26" s="6" t="s">
        <v>20</v>
      </c>
      <c r="C26" s="8">
        <f>[1]РЖД!C10</f>
        <v>0</v>
      </c>
      <c r="D26" s="8">
        <f>[1]РЖД!D10</f>
        <v>0</v>
      </c>
      <c r="E26" s="8">
        <f>[1]РЖД!E10</f>
        <v>2755</v>
      </c>
      <c r="F26" s="8">
        <f>[1]РЖД!F10</f>
        <v>2090</v>
      </c>
      <c r="G26" s="8">
        <f t="shared" si="7"/>
        <v>4845</v>
      </c>
    </row>
    <row r="27" spans="1:7" s="5" customFormat="1" ht="11.1" customHeight="1" x14ac:dyDescent="0.2">
      <c r="A27" s="14" t="s">
        <v>33</v>
      </c>
      <c r="B27" s="10" t="s">
        <v>12</v>
      </c>
      <c r="C27" s="12">
        <f>C23+C24</f>
        <v>0</v>
      </c>
      <c r="D27" s="12">
        <f t="shared" ref="D27:G27" si="9">D23+D24</f>
        <v>0</v>
      </c>
      <c r="E27" s="12">
        <f t="shared" si="9"/>
        <v>2755</v>
      </c>
      <c r="F27" s="12">
        <f t="shared" si="9"/>
        <v>22145</v>
      </c>
      <c r="G27" s="12">
        <f t="shared" si="9"/>
        <v>24900</v>
      </c>
    </row>
    <row r="28" spans="1:7" s="5" customFormat="1" ht="11.1" customHeight="1" x14ac:dyDescent="0.2">
      <c r="A28" s="4">
        <v>5</v>
      </c>
      <c r="B28" s="20" t="s">
        <v>34</v>
      </c>
      <c r="C28" s="20"/>
      <c r="D28" s="20"/>
      <c r="E28" s="20"/>
      <c r="F28" s="20"/>
      <c r="G28" s="20"/>
    </row>
    <row r="29" spans="1:7" s="5" customFormat="1" ht="11.1" customHeight="1" x14ac:dyDescent="0.2">
      <c r="A29" s="6" t="s">
        <v>35</v>
      </c>
      <c r="B29" s="6"/>
      <c r="C29" s="8">
        <f>[1]ВОЛГОГРЭС!C6</f>
        <v>0</v>
      </c>
      <c r="D29" s="8">
        <f>[1]ВОЛГОГРЭС!D6</f>
        <v>0</v>
      </c>
      <c r="E29" s="8">
        <f>[1]ВОЛГОГРЭС!E6</f>
        <v>0</v>
      </c>
      <c r="F29" s="8">
        <f>[1]ВОЛГОГРЭС!F6</f>
        <v>0</v>
      </c>
      <c r="G29" s="8">
        <f>SUM(C29:F29)</f>
        <v>0</v>
      </c>
    </row>
    <row r="30" spans="1:7" s="5" customFormat="1" ht="11.1" customHeight="1" x14ac:dyDescent="0.2">
      <c r="A30" s="9" t="s">
        <v>36</v>
      </c>
      <c r="B30" s="9" t="s">
        <v>16</v>
      </c>
      <c r="C30" s="12"/>
      <c r="D30" s="12"/>
      <c r="E30" s="12"/>
      <c r="F30" s="12"/>
      <c r="G30" s="12"/>
    </row>
    <row r="31" spans="1:7" s="5" customFormat="1" ht="11.1" customHeight="1" outlineLevel="1" x14ac:dyDescent="0.2">
      <c r="A31" s="9" t="s">
        <v>37</v>
      </c>
      <c r="B31" s="9" t="s">
        <v>18</v>
      </c>
      <c r="C31" s="12"/>
      <c r="D31" s="12"/>
      <c r="E31" s="12"/>
      <c r="F31" s="12"/>
      <c r="G31" s="12"/>
    </row>
    <row r="32" spans="1:7" s="5" customFormat="1" ht="11.1" customHeight="1" outlineLevel="2" x14ac:dyDescent="0.2">
      <c r="A32" s="6" t="s">
        <v>38</v>
      </c>
      <c r="B32" s="6" t="s">
        <v>20</v>
      </c>
      <c r="C32" s="8"/>
      <c r="D32" s="8"/>
      <c r="E32" s="8"/>
      <c r="F32" s="8"/>
      <c r="G32" s="8"/>
    </row>
    <row r="33" spans="1:7" s="5" customFormat="1" ht="11.1" customHeight="1" x14ac:dyDescent="0.2">
      <c r="A33" s="9" t="s">
        <v>39</v>
      </c>
      <c r="B33" s="10" t="s">
        <v>12</v>
      </c>
      <c r="C33" s="12">
        <f>C29</f>
        <v>0</v>
      </c>
      <c r="D33" s="12">
        <f t="shared" ref="D33:G33" si="10">D29</f>
        <v>0</v>
      </c>
      <c r="E33" s="12">
        <f t="shared" si="10"/>
        <v>0</v>
      </c>
      <c r="F33" s="12">
        <f t="shared" si="10"/>
        <v>0</v>
      </c>
      <c r="G33" s="12">
        <f t="shared" si="10"/>
        <v>0</v>
      </c>
    </row>
    <row r="34" spans="1:7" s="5" customFormat="1" ht="11.1" customHeight="1" x14ac:dyDescent="0.2">
      <c r="A34" s="4">
        <v>6</v>
      </c>
      <c r="B34" s="20" t="s">
        <v>40</v>
      </c>
      <c r="C34" s="20"/>
      <c r="D34" s="20"/>
      <c r="E34" s="20"/>
      <c r="F34" s="20"/>
      <c r="G34" s="20"/>
    </row>
    <row r="35" spans="1:7" s="5" customFormat="1" ht="11.1" customHeight="1" x14ac:dyDescent="0.2">
      <c r="A35" s="6" t="s">
        <v>41</v>
      </c>
      <c r="B35" s="6"/>
      <c r="C35" s="8">
        <f>'[1]ЛУКОЙЛ-ЭНЕРГОСЕТИ'!C6</f>
        <v>0</v>
      </c>
      <c r="D35" s="8">
        <f>'[1]ЛУКОЙЛ-ЭНЕРГОСЕТИ'!D6</f>
        <v>0</v>
      </c>
      <c r="E35" s="8">
        <f>'[1]ЛУКОЙЛ-ЭНЕРГОСЕТИ'!E6</f>
        <v>0</v>
      </c>
      <c r="F35" s="8">
        <f>'[1]ЛУКОЙЛ-ЭНЕРГОСЕТИ'!F6</f>
        <v>0</v>
      </c>
      <c r="G35" s="8">
        <f>SUM(C35:F35)</f>
        <v>0</v>
      </c>
    </row>
    <row r="36" spans="1:7" s="5" customFormat="1" ht="11.1" customHeight="1" x14ac:dyDescent="0.2">
      <c r="A36" s="9" t="s">
        <v>42</v>
      </c>
      <c r="B36" s="10" t="s">
        <v>12</v>
      </c>
      <c r="C36" s="12">
        <f>C35</f>
        <v>0</v>
      </c>
      <c r="D36" s="12">
        <f t="shared" ref="D36:G36" si="11">D35</f>
        <v>0</v>
      </c>
      <c r="E36" s="12">
        <f t="shared" si="11"/>
        <v>0</v>
      </c>
      <c r="F36" s="12">
        <f t="shared" si="11"/>
        <v>0</v>
      </c>
      <c r="G36" s="12">
        <f t="shared" si="11"/>
        <v>0</v>
      </c>
    </row>
    <row r="37" spans="1:7" s="5" customFormat="1" ht="11.1" customHeight="1" x14ac:dyDescent="0.2">
      <c r="A37" s="4">
        <v>7</v>
      </c>
      <c r="B37" s="20" t="s">
        <v>43</v>
      </c>
      <c r="C37" s="20"/>
      <c r="D37" s="20"/>
      <c r="E37" s="20"/>
      <c r="F37" s="20"/>
      <c r="G37" s="20"/>
    </row>
    <row r="38" spans="1:7" s="5" customFormat="1" ht="11.1" customHeight="1" x14ac:dyDescent="0.2">
      <c r="A38" s="6" t="s">
        <v>44</v>
      </c>
      <c r="B38" s="6"/>
      <c r="C38" s="8">
        <f>[1]ВОЭ!C6+[1]ВОЭ!C12+[1]ВОЭ!C17+[1]ВОЭ!C19+[1]ВОЭ!C24</f>
        <v>1938056</v>
      </c>
      <c r="D38" s="8">
        <f>[1]ВОЭ!D6+[1]ВОЭ!D12+[1]ВОЭ!D17+[1]ВОЭ!D19+[1]ВОЭ!D24</f>
        <v>0</v>
      </c>
      <c r="E38" s="8">
        <f>[1]ВОЭ!E6+[1]ВОЭ!E12+[1]ВОЭ!E17+[1]ВОЭ!E19+[1]ВОЭ!E24</f>
        <v>7545196</v>
      </c>
      <c r="F38" s="8">
        <f>[1]ВОЭ!F6+[1]ВОЭ!F12+[1]ВОЭ!F17+[1]ВОЭ!F19+[1]ВОЭ!F24</f>
        <v>7521717</v>
      </c>
      <c r="G38" s="8">
        <f>SUM(C38:F38)</f>
        <v>17004969</v>
      </c>
    </row>
    <row r="39" spans="1:7" s="5" customFormat="1" ht="11.1" customHeight="1" x14ac:dyDescent="0.2">
      <c r="A39" s="9" t="s">
        <v>45</v>
      </c>
      <c r="B39" s="9" t="s">
        <v>16</v>
      </c>
      <c r="C39" s="12">
        <f>C40+C42</f>
        <v>0</v>
      </c>
      <c r="D39" s="12">
        <f t="shared" ref="D39:F39" si="12">D40+D42</f>
        <v>0</v>
      </c>
      <c r="E39" s="12">
        <f t="shared" si="12"/>
        <v>3392840</v>
      </c>
      <c r="F39" s="12">
        <f t="shared" si="12"/>
        <v>898562</v>
      </c>
      <c r="G39" s="12">
        <f>SUM(C39:F39)</f>
        <v>4291402</v>
      </c>
    </row>
    <row r="40" spans="1:7" s="5" customFormat="1" ht="11.1" customHeight="1" outlineLevel="1" x14ac:dyDescent="0.2">
      <c r="A40" s="9" t="s">
        <v>46</v>
      </c>
      <c r="B40" s="9" t="s">
        <v>18</v>
      </c>
      <c r="C40" s="12">
        <f>C41</f>
        <v>0</v>
      </c>
      <c r="D40" s="12">
        <f t="shared" ref="D40:F40" si="13">D41</f>
        <v>0</v>
      </c>
      <c r="E40" s="12">
        <f t="shared" si="13"/>
        <v>3392840</v>
      </c>
      <c r="F40" s="12">
        <f t="shared" si="13"/>
        <v>897115</v>
      </c>
      <c r="G40" s="12">
        <f>SUM(C40:F40)</f>
        <v>4289955</v>
      </c>
    </row>
    <row r="41" spans="1:7" s="5" customFormat="1" ht="11.1" customHeight="1" outlineLevel="2" x14ac:dyDescent="0.2">
      <c r="A41" s="6" t="s">
        <v>47</v>
      </c>
      <c r="B41" s="6" t="s">
        <v>20</v>
      </c>
      <c r="C41" s="8">
        <f>[1]ВОЭ!C14+[1]ВОЭ!C21+[1]ВОЭ!C26</f>
        <v>0</v>
      </c>
      <c r="D41" s="8">
        <f>[1]ВОЭ!D14+[1]ВОЭ!D21+[1]ВОЭ!D26</f>
        <v>0</v>
      </c>
      <c r="E41" s="8">
        <f>[1]ВОЭ!E14+[1]ВОЭ!E21+[1]ВОЭ!E26</f>
        <v>3392840</v>
      </c>
      <c r="F41" s="8">
        <f>[1]ВОЭ!F14+[1]ВОЭ!F21+[1]ВОЭ!F26</f>
        <v>897115</v>
      </c>
      <c r="G41" s="8">
        <f>SUM(C41:F41)</f>
        <v>4289955</v>
      </c>
    </row>
    <row r="42" spans="1:7" s="5" customFormat="1" ht="11.1" customHeight="1" outlineLevel="1" x14ac:dyDescent="0.2">
      <c r="A42" s="6" t="s">
        <v>48</v>
      </c>
      <c r="B42" s="6" t="s">
        <v>49</v>
      </c>
      <c r="C42" s="8">
        <f>C43+C44+C45</f>
        <v>0</v>
      </c>
      <c r="D42" s="8">
        <f t="shared" ref="D42:F42" si="14">D43+D44+D45</f>
        <v>0</v>
      </c>
      <c r="E42" s="8">
        <f t="shared" si="14"/>
        <v>0</v>
      </c>
      <c r="F42" s="8">
        <f t="shared" si="14"/>
        <v>1447</v>
      </c>
      <c r="G42" s="8">
        <f t="shared" ref="G42:G45" si="15">SUM(C42:F42)</f>
        <v>1447</v>
      </c>
    </row>
    <row r="43" spans="1:7" s="5" customFormat="1" ht="11.1" customHeight="1" outlineLevel="2" x14ac:dyDescent="0.2">
      <c r="A43" s="6" t="s">
        <v>50</v>
      </c>
      <c r="B43" s="16" t="s">
        <v>51</v>
      </c>
      <c r="C43" s="8">
        <f>[1]ВОЭ!C8</f>
        <v>0</v>
      </c>
      <c r="D43" s="8">
        <f>[1]ВОЭ!D8</f>
        <v>0</v>
      </c>
      <c r="E43" s="8">
        <f>[1]ВОЭ!E8</f>
        <v>0</v>
      </c>
      <c r="F43" s="8">
        <f>[1]ВОЭ!F8</f>
        <v>390</v>
      </c>
      <c r="G43" s="8">
        <f t="shared" si="15"/>
        <v>390</v>
      </c>
    </row>
    <row r="44" spans="1:7" s="5" customFormat="1" ht="11.1" customHeight="1" outlineLevel="2" x14ac:dyDescent="0.2">
      <c r="A44" s="6" t="s">
        <v>52</v>
      </c>
      <c r="B44" s="16" t="s">
        <v>53</v>
      </c>
      <c r="C44" s="8">
        <f>[1]ВОЭ!C9</f>
        <v>0</v>
      </c>
      <c r="D44" s="8">
        <f>[1]ВОЭ!D9</f>
        <v>0</v>
      </c>
      <c r="E44" s="8">
        <f>[1]ВОЭ!E9</f>
        <v>0</v>
      </c>
      <c r="F44" s="8">
        <f>[1]ВОЭ!F9</f>
        <v>787</v>
      </c>
      <c r="G44" s="8">
        <f t="shared" si="15"/>
        <v>787</v>
      </c>
    </row>
    <row r="45" spans="1:7" s="5" customFormat="1" ht="11.1" customHeight="1" outlineLevel="2" x14ac:dyDescent="0.2">
      <c r="A45" s="6" t="s">
        <v>54</v>
      </c>
      <c r="B45" s="16" t="s">
        <v>55</v>
      </c>
      <c r="C45" s="8">
        <f>[1]ВОЭ!C10</f>
        <v>0</v>
      </c>
      <c r="D45" s="8">
        <f>[1]ВОЭ!D10</f>
        <v>0</v>
      </c>
      <c r="E45" s="8">
        <f>[1]ВОЭ!E10</f>
        <v>0</v>
      </c>
      <c r="F45" s="8">
        <f>[1]ВОЭ!F10</f>
        <v>270</v>
      </c>
      <c r="G45" s="8">
        <f t="shared" si="15"/>
        <v>270</v>
      </c>
    </row>
    <row r="46" spans="1:7" s="5" customFormat="1" ht="11.1" customHeight="1" x14ac:dyDescent="0.2">
      <c r="A46" s="9" t="s">
        <v>56</v>
      </c>
      <c r="B46" s="10" t="s">
        <v>12</v>
      </c>
      <c r="C46" s="12">
        <f>C38+C39</f>
        <v>1938056</v>
      </c>
      <c r="D46" s="12">
        <f t="shared" ref="D46:G46" si="16">D38+D39</f>
        <v>0</v>
      </c>
      <c r="E46" s="12">
        <f t="shared" si="16"/>
        <v>10938036</v>
      </c>
      <c r="F46" s="12">
        <f t="shared" si="16"/>
        <v>8420279</v>
      </c>
      <c r="G46" s="12">
        <f t="shared" si="16"/>
        <v>21296371</v>
      </c>
    </row>
    <row r="47" spans="1:7" s="5" customFormat="1" ht="11.1" customHeight="1" x14ac:dyDescent="0.2">
      <c r="A47" s="4">
        <v>8</v>
      </c>
      <c r="B47" s="20" t="s">
        <v>57</v>
      </c>
      <c r="C47" s="20"/>
      <c r="D47" s="20"/>
      <c r="E47" s="20"/>
      <c r="F47" s="20"/>
      <c r="G47" s="20"/>
    </row>
    <row r="48" spans="1:7" s="5" customFormat="1" ht="11.1" customHeight="1" x14ac:dyDescent="0.2">
      <c r="A48" s="13" t="s">
        <v>58</v>
      </c>
      <c r="B48" s="6"/>
      <c r="C48" s="8">
        <f>[1]Энергогрупп!C6+[1]Энергогрупп!C9</f>
        <v>0</v>
      </c>
      <c r="D48" s="8">
        <f>[1]Энергогрупп!D6+[1]Энергогрупп!D9</f>
        <v>0</v>
      </c>
      <c r="E48" s="8">
        <f>[1]Энергогрупп!E6+[1]Энергогрупп!E9</f>
        <v>0</v>
      </c>
      <c r="F48" s="8">
        <f>[1]Энергогрупп!F6+[1]Энергогрупп!F9</f>
        <v>0</v>
      </c>
      <c r="G48" s="8">
        <f>SUM(C48:F48)</f>
        <v>0</v>
      </c>
    </row>
    <row r="49" spans="1:7" s="5" customFormat="1" ht="11.1" customHeight="1" x14ac:dyDescent="0.2">
      <c r="A49" s="14" t="s">
        <v>59</v>
      </c>
      <c r="B49" s="9" t="s">
        <v>16</v>
      </c>
      <c r="C49" s="12">
        <f>C50</f>
        <v>0</v>
      </c>
      <c r="D49" s="12">
        <f t="shared" ref="D49:F50" si="17">D50</f>
        <v>0</v>
      </c>
      <c r="E49" s="12">
        <f t="shared" si="17"/>
        <v>0</v>
      </c>
      <c r="F49" s="12">
        <f t="shared" si="17"/>
        <v>0</v>
      </c>
      <c r="G49" s="12">
        <f>SUM(C49:F49)</f>
        <v>0</v>
      </c>
    </row>
    <row r="50" spans="1:7" s="5" customFormat="1" ht="11.1" customHeight="1" x14ac:dyDescent="0.2">
      <c r="A50" s="14" t="s">
        <v>60</v>
      </c>
      <c r="B50" s="9" t="s">
        <v>18</v>
      </c>
      <c r="C50" s="12">
        <f>C51</f>
        <v>0</v>
      </c>
      <c r="D50" s="12">
        <f t="shared" si="17"/>
        <v>0</v>
      </c>
      <c r="E50" s="12">
        <f t="shared" si="17"/>
        <v>0</v>
      </c>
      <c r="F50" s="12">
        <f t="shared" si="17"/>
        <v>0</v>
      </c>
      <c r="G50" s="12">
        <f>SUM(C50:F50)</f>
        <v>0</v>
      </c>
    </row>
    <row r="51" spans="1:7" s="5" customFormat="1" ht="11.1" customHeight="1" x14ac:dyDescent="0.2">
      <c r="A51" s="13" t="s">
        <v>61</v>
      </c>
      <c r="B51" s="6" t="s">
        <v>20</v>
      </c>
      <c r="C51" s="8">
        <f>[1]Энергогрупп!C11</f>
        <v>0</v>
      </c>
      <c r="D51" s="8">
        <f>[1]Энергогрупп!D11</f>
        <v>0</v>
      </c>
      <c r="E51" s="8">
        <f>[1]Энергогрупп!E11</f>
        <v>0</v>
      </c>
      <c r="F51" s="8">
        <f>[1]Энергогрупп!F11</f>
        <v>0</v>
      </c>
      <c r="G51" s="8">
        <f>SUM(C51:F51)</f>
        <v>0</v>
      </c>
    </row>
    <row r="52" spans="1:7" s="5" customFormat="1" ht="11.1" customHeight="1" x14ac:dyDescent="0.2">
      <c r="A52" s="14" t="s">
        <v>62</v>
      </c>
      <c r="B52" s="10" t="s">
        <v>12</v>
      </c>
      <c r="C52" s="12">
        <f>C49+C48</f>
        <v>0</v>
      </c>
      <c r="D52" s="12">
        <f t="shared" ref="D52:G52" si="18">D49+D48</f>
        <v>0</v>
      </c>
      <c r="E52" s="12">
        <f t="shared" si="18"/>
        <v>0</v>
      </c>
      <c r="F52" s="12">
        <f t="shared" si="18"/>
        <v>0</v>
      </c>
      <c r="G52" s="12">
        <f t="shared" si="18"/>
        <v>0</v>
      </c>
    </row>
    <row r="53" spans="1:7" s="5" customFormat="1" ht="11.1" customHeight="1" x14ac:dyDescent="0.2">
      <c r="A53" s="4">
        <v>9</v>
      </c>
      <c r="B53" s="20" t="s">
        <v>63</v>
      </c>
      <c r="C53" s="20"/>
      <c r="D53" s="20"/>
      <c r="E53" s="20"/>
      <c r="F53" s="20"/>
      <c r="G53" s="20"/>
    </row>
    <row r="54" spans="1:7" s="5" customFormat="1" ht="11.1" customHeight="1" x14ac:dyDescent="0.2">
      <c r="A54" s="13" t="s">
        <v>64</v>
      </c>
      <c r="B54" s="6"/>
      <c r="C54" s="8">
        <v>0</v>
      </c>
      <c r="D54" s="8">
        <v>0</v>
      </c>
      <c r="E54" s="8">
        <v>0</v>
      </c>
      <c r="F54" s="8">
        <v>0</v>
      </c>
      <c r="G54" s="8">
        <f>SUM(C54:F54)</f>
        <v>0</v>
      </c>
    </row>
    <row r="55" spans="1:7" s="5" customFormat="1" ht="11.1" customHeight="1" x14ac:dyDescent="0.2">
      <c r="A55" s="14" t="s">
        <v>65</v>
      </c>
      <c r="B55" s="9" t="s">
        <v>16</v>
      </c>
      <c r="C55" s="12">
        <f>C56</f>
        <v>376642</v>
      </c>
      <c r="D55" s="12">
        <f t="shared" ref="D55:F56" si="19">D56</f>
        <v>0</v>
      </c>
      <c r="E55" s="12">
        <f t="shared" si="19"/>
        <v>0</v>
      </c>
      <c r="F55" s="12">
        <f t="shared" si="19"/>
        <v>0</v>
      </c>
      <c r="G55" s="12">
        <f>SUM(C55:F55)</f>
        <v>376642</v>
      </c>
    </row>
    <row r="56" spans="1:7" s="5" customFormat="1" ht="11.1" customHeight="1" x14ac:dyDescent="0.2">
      <c r="A56" s="14" t="s">
        <v>66</v>
      </c>
      <c r="B56" s="9" t="s">
        <v>18</v>
      </c>
      <c r="C56" s="12">
        <f>C57</f>
        <v>376642</v>
      </c>
      <c r="D56" s="12">
        <f t="shared" si="19"/>
        <v>0</v>
      </c>
      <c r="E56" s="12">
        <f t="shared" si="19"/>
        <v>0</v>
      </c>
      <c r="F56" s="12">
        <f t="shared" si="19"/>
        <v>0</v>
      </c>
      <c r="G56" s="12">
        <f>SUM(C56:F56)</f>
        <v>376642</v>
      </c>
    </row>
    <row r="57" spans="1:7" s="5" customFormat="1" ht="11.1" customHeight="1" x14ac:dyDescent="0.2">
      <c r="A57" s="13" t="s">
        <v>67</v>
      </c>
      <c r="B57" s="6" t="s">
        <v>20</v>
      </c>
      <c r="C57" s="8">
        <f>[1]Лист1!C39</f>
        <v>376642</v>
      </c>
      <c r="D57" s="8">
        <f>[1]Лист1!D39</f>
        <v>0</v>
      </c>
      <c r="E57" s="8">
        <f>[1]Лист1!E39</f>
        <v>0</v>
      </c>
      <c r="F57" s="8">
        <f>[1]Лист1!F39</f>
        <v>0</v>
      </c>
      <c r="G57" s="8">
        <f>SUM(C57:F57)</f>
        <v>376642</v>
      </c>
    </row>
    <row r="58" spans="1:7" s="5" customFormat="1" ht="11.25" customHeight="1" x14ac:dyDescent="0.2">
      <c r="A58" s="14" t="s">
        <v>68</v>
      </c>
      <c r="B58" s="10" t="s">
        <v>12</v>
      </c>
      <c r="C58" s="12">
        <f>C55+C54</f>
        <v>376642</v>
      </c>
      <c r="D58" s="12">
        <f t="shared" ref="D58:G58" si="20">D55+D54</f>
        <v>0</v>
      </c>
      <c r="E58" s="12">
        <f t="shared" si="20"/>
        <v>0</v>
      </c>
      <c r="F58" s="12">
        <f t="shared" si="20"/>
        <v>0</v>
      </c>
      <c r="G58" s="12">
        <f t="shared" si="20"/>
        <v>376642</v>
      </c>
    </row>
    <row r="59" spans="1:7" s="5" customFormat="1" ht="11.1" customHeight="1" x14ac:dyDescent="0.2">
      <c r="A59" s="6"/>
      <c r="B59" s="9" t="s">
        <v>69</v>
      </c>
      <c r="C59" s="12">
        <f>C52+C46+C36+C33+C27+C21+C15+C9+C58</f>
        <v>4281400</v>
      </c>
      <c r="D59" s="12">
        <f t="shared" ref="D59:E59" si="21">D52+D46+D36+D33+D27+D21+D15+D9+D58</f>
        <v>60046</v>
      </c>
      <c r="E59" s="12">
        <f t="shared" si="21"/>
        <v>13184173</v>
      </c>
      <c r="F59" s="12">
        <f>F52+F46+F36+F33+F27+F21+F15+F9+F58</f>
        <v>9078165</v>
      </c>
      <c r="G59" s="12">
        <f>G52+G46+G36+G33+G27+G21+G15+G9+G58</f>
        <v>26603784</v>
      </c>
    </row>
    <row r="60" spans="1:7" s="5" customFormat="1" ht="11.1" customHeight="1" x14ac:dyDescent="0.2"/>
    <row r="61" spans="1:7" s="5" customFormat="1" ht="11.1" customHeight="1" x14ac:dyDescent="0.2">
      <c r="G61" s="17"/>
    </row>
    <row r="62" spans="1:7" ht="11.45" customHeight="1" x14ac:dyDescent="0.2">
      <c r="C62" s="18"/>
      <c r="D62" s="18"/>
      <c r="E62" s="18"/>
      <c r="F62" s="18"/>
      <c r="G62" s="18"/>
    </row>
    <row r="64" spans="1:7" ht="11.45" customHeight="1" x14ac:dyDescent="0.2">
      <c r="C64" s="19"/>
      <c r="D64" s="19"/>
      <c r="E64" s="19"/>
      <c r="F64" s="19"/>
      <c r="G64" s="19"/>
    </row>
  </sheetData>
  <mergeCells count="11">
    <mergeCell ref="B22:G22"/>
    <mergeCell ref="A1:G1"/>
    <mergeCell ref="A3:G3"/>
    <mergeCell ref="B7:G7"/>
    <mergeCell ref="B10:G10"/>
    <mergeCell ref="B16:G16"/>
    <mergeCell ref="B28:G28"/>
    <mergeCell ref="B34:G34"/>
    <mergeCell ref="B37:G37"/>
    <mergeCell ref="B47:G47"/>
    <mergeCell ref="B53:G53"/>
  </mergeCells>
  <pageMargins left="0.74803149606299213" right="0.98425196850393704" top="0.74803149606299213" bottom="0.98425196850393704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2025-03-20T06:34:05Z</dcterms:created>
  <dcterms:modified xsi:type="dcterms:W3CDTF">2025-03-20T06:34:50Z</dcterms:modified>
</cp:coreProperties>
</file>